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\\thanos\oai\Documents\Scanned Documents\OAI\Estadisticas Balance y Gestion OAI\"/>
    </mc:Choice>
  </mc:AlternateContent>
  <xr:revisionPtr revIDLastSave="0" documentId="13_ncr:1_{A7BE620C-2C78-420D-BC38-F388A6E5FCAF}" xr6:coauthVersionLast="47" xr6:coauthVersionMax="47" xr10:uidLastSave="{00000000-0000-0000-0000-000000000000}"/>
  <bookViews>
    <workbookView xWindow="-108" yWindow="-108" windowWidth="23256" windowHeight="12576" tabRatio="864" activeTab="2" xr2:uid="{00000000-000D-0000-FFFF-FFFF00000000}"/>
  </bookViews>
  <sheets>
    <sheet name="Ene. 24" sheetId="4" r:id="rId1"/>
    <sheet name="Feb.24" sheetId="5" r:id="rId2"/>
    <sheet name="Marzo 24" sheetId="6" r:id="rId3"/>
    <sheet name="1er. Trim." sheetId="14" r:id="rId4"/>
  </sheets>
  <definedNames>
    <definedName name="_xlnm._FilterDatabase" localSheetId="0" hidden="1">'Ene. 24'!$A$5:$K$14</definedName>
    <definedName name="_xlnm._FilterDatabase" localSheetId="1" hidden="1">Feb.24!$A$5:$K$13</definedName>
    <definedName name="_xlnm._FilterDatabase" localSheetId="2" hidden="1">'Marzo 24'!$A$5:$K$19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4" l="1"/>
  <c r="C28" i="6"/>
  <c r="J19" i="6"/>
  <c r="J14" i="4"/>
  <c r="K18" i="4" l="1"/>
  <c r="K19" i="4"/>
  <c r="K20" i="4"/>
  <c r="K21" i="4"/>
  <c r="E24" i="6" l="1"/>
  <c r="E25" i="6"/>
  <c r="E26" i="6"/>
  <c r="E27" i="6"/>
  <c r="E18" i="5"/>
  <c r="E19" i="5"/>
  <c r="E20" i="5"/>
  <c r="D21" i="5"/>
  <c r="C22" i="14"/>
  <c r="C21" i="14"/>
  <c r="C20" i="14"/>
  <c r="C19" i="14"/>
  <c r="C16" i="14"/>
  <c r="C18" i="14"/>
  <c r="K29" i="6"/>
  <c r="D21" i="14" l="1"/>
  <c r="D20" i="14"/>
  <c r="K27" i="6"/>
  <c r="K28" i="6"/>
  <c r="K22" i="4"/>
  <c r="J13" i="5"/>
  <c r="K23" i="4"/>
  <c r="E19" i="4"/>
  <c r="E20" i="4"/>
  <c r="E21" i="4"/>
  <c r="E18" i="4"/>
  <c r="E23" i="6"/>
  <c r="D22" i="14" l="1"/>
  <c r="D28" i="6"/>
  <c r="K26" i="6"/>
  <c r="B18" i="14"/>
  <c r="K20" i="5"/>
  <c r="D18" i="14" l="1"/>
  <c r="K18" i="5"/>
  <c r="K19" i="5"/>
  <c r="K21" i="5"/>
  <c r="K22" i="5"/>
  <c r="J24" i="4" l="1"/>
  <c r="K24" i="4"/>
  <c r="D19" i="14" l="1"/>
  <c r="B16" i="14"/>
  <c r="D16" i="14" s="1"/>
  <c r="C10" i="14"/>
  <c r="C11" i="14"/>
  <c r="B10" i="14"/>
  <c r="B11" i="14"/>
  <c r="C9" i="14"/>
  <c r="B9" i="14"/>
  <c r="C8" i="14"/>
  <c r="B8" i="14"/>
  <c r="D8" i="14" l="1"/>
  <c r="D22" i="4"/>
  <c r="J30" i="6" l="1"/>
  <c r="I30" i="6"/>
  <c r="K24" i="6"/>
  <c r="K25" i="6"/>
  <c r="K23" i="6"/>
  <c r="K30" i="6" l="1"/>
  <c r="E28" i="6"/>
  <c r="K17" i="5" l="1"/>
  <c r="E17" i="5"/>
  <c r="E21" i="5" s="1"/>
  <c r="D17" i="14" l="1"/>
  <c r="D23" i="14" s="1"/>
  <c r="E22" i="4" l="1"/>
  <c r="J23" i="5" l="1"/>
  <c r="I23" i="5"/>
  <c r="C23" i="14" l="1"/>
  <c r="K23" i="5" l="1"/>
  <c r="B23" i="14"/>
  <c r="C21" i="5" l="1"/>
  <c r="C22" i="4"/>
  <c r="C12" i="14" l="1"/>
  <c r="D9" i="14"/>
  <c r="D10" i="14"/>
  <c r="D11" i="14"/>
  <c r="B12" i="14"/>
  <c r="D12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Evelyn Castillo Martinez</author>
  </authors>
  <commentList>
    <comment ref="J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Paula Evelyn Castillo Martinez:</t>
        </r>
        <r>
          <rPr>
            <sz val="9"/>
            <color indexed="81"/>
            <rFont val="Tahoma"/>
            <family val="2"/>
          </rPr>
          <t xml:space="preserve">
Promedio mensual de respuesta en dias.
</t>
        </r>
      </text>
    </comment>
  </commentList>
</comments>
</file>

<file path=xl/sharedStrings.xml><?xml version="1.0" encoding="utf-8"?>
<sst xmlns="http://schemas.openxmlformats.org/spreadsheetml/2006/main" count="319" uniqueCount="127">
  <si>
    <t>FECHA DE ENTRADA</t>
  </si>
  <si>
    <t>FECHA DE SALIDA</t>
  </si>
  <si>
    <t>TIEMPO DE RESPUESTA</t>
  </si>
  <si>
    <t>NOMBRE</t>
  </si>
  <si>
    <t>CORREO ELECTRÓNICO</t>
  </si>
  <si>
    <t>OAI</t>
  </si>
  <si>
    <t>PROTECOM</t>
  </si>
  <si>
    <t>LEGAL</t>
  </si>
  <si>
    <t>MINORISTA</t>
  </si>
  <si>
    <t>MAYORISTA</t>
  </si>
  <si>
    <t>REGULACION</t>
  </si>
  <si>
    <t>SAIP</t>
  </si>
  <si>
    <t>MEMI</t>
  </si>
  <si>
    <t>VÍA DE RECEPCIÓN</t>
  </si>
  <si>
    <t>Personal</t>
  </si>
  <si>
    <t>#</t>
  </si>
  <si>
    <t>TELÉFONO</t>
  </si>
  <si>
    <t>DEPTOS. INVOLUCRADOS EN LA RESPUESTA</t>
  </si>
  <si>
    <t xml:space="preserve">REGISTROS DE SOLICITUDES </t>
  </si>
  <si>
    <t>Oficina de Acceso a la Información Pública</t>
  </si>
  <si>
    <t>CÉDULA / RNC / NIC</t>
  </si>
  <si>
    <t>MEDIO DE RESPUESTA</t>
  </si>
  <si>
    <t>REGULACIÓN</t>
  </si>
  <si>
    <t>Vías de Solicitud</t>
  </si>
  <si>
    <t>Correo Electrónico</t>
  </si>
  <si>
    <t>En Proceso</t>
  </si>
  <si>
    <t xml:space="preserve">Resueltas </t>
  </si>
  <si>
    <t>Total Recibidas</t>
  </si>
  <si>
    <t>Estadísticas Solicitudes Recibidas OAI</t>
  </si>
  <si>
    <t xml:space="preserve"> Resueltas </t>
  </si>
  <si>
    <t xml:space="preserve">OAI </t>
  </si>
  <si>
    <t>Vías de Solicitud Departamentos Involucrados</t>
  </si>
  <si>
    <t>Departamentos Involucrados</t>
  </si>
  <si>
    <t>REGULACIÒN</t>
  </si>
  <si>
    <t>Vías de Recepcion de la Solicitud</t>
  </si>
  <si>
    <t>MEM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</si>
  <si>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</si>
  <si>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Llamada </t>
  </si>
  <si>
    <t>Portal 311</t>
  </si>
  <si>
    <t>RJ</t>
  </si>
  <si>
    <t>meprisard@yahoo.com</t>
  </si>
  <si>
    <t>RECURSO JERARQUICO</t>
  </si>
  <si>
    <t>TIEMPO DE RESPUESTA (dias)</t>
  </si>
  <si>
    <t>Febrero 2023</t>
  </si>
  <si>
    <t xml:space="preserve"> Marzo 2023</t>
  </si>
  <si>
    <t xml:space="preserve">Infosie </t>
  </si>
  <si>
    <t xml:space="preserve">Correo </t>
  </si>
  <si>
    <t xml:space="preserve">REGULACION </t>
  </si>
  <si>
    <t xml:space="preserve">Legal </t>
  </si>
  <si>
    <t xml:space="preserve">LEGAL </t>
  </si>
  <si>
    <t xml:space="preserve">MAYORISTA </t>
  </si>
  <si>
    <t>n/a</t>
  </si>
  <si>
    <t xml:space="preserve">Mayorista </t>
  </si>
  <si>
    <t>Protecom</t>
  </si>
  <si>
    <t>Indhira Feliz Montero</t>
  </si>
  <si>
    <t>ifelizm@cepm.com.do</t>
  </si>
  <si>
    <t xml:space="preserve">Llamada/ Correo </t>
  </si>
  <si>
    <t xml:space="preserve"> Enero 2024</t>
  </si>
  <si>
    <t>Fernando Santos Bucarelly</t>
  </si>
  <si>
    <t>SAIP-90686</t>
  </si>
  <si>
    <t>PAIP-90817</t>
  </si>
  <si>
    <t xml:space="preserve">Massiel de Jesús </t>
  </si>
  <si>
    <t>mdejesus@eldinero.com.do</t>
  </si>
  <si>
    <t> SAIP-SIP--90969</t>
  </si>
  <si>
    <t>licda.rgarcia@gmail.com</t>
  </si>
  <si>
    <t>ymestre@oryxpower.com</t>
  </si>
  <si>
    <t xml:space="preserve">Raquel  Garcia </t>
  </si>
  <si>
    <t xml:space="preserve">Yago Mestre </t>
  </si>
  <si>
    <t>SAIP-91745</t>
  </si>
  <si>
    <t>Sophia Duchateau</t>
  </si>
  <si>
    <t>sd19@princeton.edu</t>
  </si>
  <si>
    <t xml:space="preserve">ERICK NUNEZ </t>
  </si>
  <si>
    <t>ERICK.ALMONTE5@HOTMAIL.COM</t>
  </si>
  <si>
    <t xml:space="preserve">Regulacion </t>
  </si>
  <si>
    <t xml:space="preserve">Eduardo Del Castillo </t>
  </si>
  <si>
    <t>eduardodelcastillo@prodominicana.gob.do</t>
  </si>
  <si>
    <t>SAIP-92884</t>
  </si>
  <si>
    <t>consultorias.inpu@gmail.com</t>
  </si>
  <si>
    <t xml:space="preserve">Laurent Maryeri Perez </t>
  </si>
  <si>
    <t>I.prez@concentra.com.do</t>
  </si>
  <si>
    <t xml:space="preserve">ERICK  NUNEZ  ALMONTE  </t>
  </si>
  <si>
    <t>erick.almonte5@hotmail.com</t>
  </si>
  <si>
    <t>SAIP--92863</t>
  </si>
  <si>
    <t>ashalcantara@gsdespacholegal.com</t>
  </si>
  <si>
    <t>Correo / Llamada</t>
  </si>
  <si>
    <t>Luis Jonás Ortiz Germán</t>
  </si>
  <si>
    <t xml:space="preserve">n/a </t>
  </si>
  <si>
    <t>SAIP-93535</t>
  </si>
  <si>
    <t>ljogerman@outlook.com</t>
  </si>
  <si>
    <t xml:space="preserve">Kenia Figuereo Gibel </t>
  </si>
  <si>
    <t>Legal</t>
  </si>
  <si>
    <t>Genesis Almonte (Edesur)</t>
  </si>
  <si>
    <t>GAlmonteF@edesur.com.do</t>
  </si>
  <si>
    <t>correo</t>
  </si>
  <si>
    <t>Recurso Jerarquico</t>
  </si>
  <si>
    <t>Fernando Santos Bucarelli</t>
  </si>
  <si>
    <t>SAIP-93684</t>
  </si>
  <si>
    <t>BIKISONPEREZ@GAMIL.COM</t>
  </si>
  <si>
    <t xml:space="preserve">Beriska Perez </t>
  </si>
  <si>
    <t>c.camacho@bancentral.gov.do</t>
  </si>
  <si>
    <t xml:space="preserve">César Camacho </t>
  </si>
  <si>
    <t>SAIP-93837</t>
  </si>
  <si>
    <t xml:space="preserve">Finanzas </t>
  </si>
  <si>
    <t>inv.publicos@gmail.com</t>
  </si>
  <si>
    <t>INVESTIGACIÓN &amp; PÚBLICOS, SRL (INPUBLICOS)</t>
  </si>
  <si>
    <t>SAIP-94105</t>
  </si>
  <si>
    <t>RY.OLIVERO@GMAIL.COM</t>
  </si>
  <si>
    <t>RONY YELINTON OLIVERO CARRASCO</t>
  </si>
  <si>
    <t>Franklin Franco</t>
  </si>
  <si>
    <t>lic.franklinfranco@gmail.com</t>
  </si>
  <si>
    <t>SAIP-97474</t>
  </si>
  <si>
    <t>Paola Diaz</t>
  </si>
  <si>
    <t>paogildiaz2002@gmail.com</t>
  </si>
  <si>
    <t>SAIP-94573</t>
  </si>
  <si>
    <t>SAIP-94651</t>
  </si>
  <si>
    <t xml:space="preserve">Innfosie </t>
  </si>
  <si>
    <t xml:space="preserve">meprisard@yahoo.com </t>
  </si>
  <si>
    <t xml:space="preserve">Janna Compres </t>
  </si>
  <si>
    <t xml:space="preserve">Legal/Regulacion </t>
  </si>
  <si>
    <t>SAIP-94805</t>
  </si>
  <si>
    <t>CERRADA</t>
  </si>
  <si>
    <t>SAIP-correo</t>
  </si>
  <si>
    <t xml:space="preserve">RECURSOS JERARQUICO </t>
  </si>
  <si>
    <t>INVESTIGACIÓN INFO PUBLICOS</t>
  </si>
  <si>
    <t>Despacho Legal srl</t>
  </si>
  <si>
    <t>1er. Trimestre Enero/Marzo 2024</t>
  </si>
  <si>
    <t xml:space="preserve">MINORISTA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</si>
</sst>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\-#######\-#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1"/>
      <name val="Arial Narrow"/>
      <family val="2"/>
    </font>
    <font>
      <u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242424"/>
      <name val="Calibri"/>
      <family val="2"/>
      <scheme val="minor"/>
    </font>
    <font>
      <sz val="11"/>
      <color rgb="FF24242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DFF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/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3" fillId="4" borderId="1" xfId="0" applyFont="1" applyFill="1" applyBorder="1" applyAlignment="1">
      <alignment horizontal="left" vertical="center"/>
    </xf>
    <xf numFmtId="1" fontId="1" fillId="6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7" fillId="0" borderId="9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0" fillId="3" borderId="0" xfId="0" applyFill="1"/>
    <xf numFmtId="0" fontId="3" fillId="3" borderId="1" xfId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8" fillId="4" borderId="10" xfId="0" applyFont="1" applyFill="1" applyBorder="1" applyAlignment="1">
      <alignment horizontal="center" vertical="center"/>
    </xf>
    <xf numFmtId="1" fontId="1" fillId="6" borderId="10" xfId="0" applyNumberFormat="1" applyFont="1" applyFill="1" applyBorder="1" applyAlignment="1">
      <alignment horizontal="center" vertical="center"/>
    </xf>
    <xf numFmtId="0" fontId="1" fillId="0" borderId="0" xfId="0" applyFont="1"/>
    <xf numFmtId="165" fontId="1" fillId="3" borderId="1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14" fontId="1" fillId="8" borderId="0" xfId="0" applyNumberFormat="1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3" fillId="8" borderId="0" xfId="1" applyFill="1" applyBorder="1" applyAlignment="1">
      <alignment horizontal="center" vertical="center"/>
    </xf>
    <xf numFmtId="0" fontId="0" fillId="8" borderId="0" xfId="0" applyFill="1"/>
    <xf numFmtId="164" fontId="1" fillId="0" borderId="0" xfId="0" applyNumberFormat="1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7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14" fontId="1" fillId="7" borderId="1" xfId="0" applyNumberFormat="1" applyFont="1" applyFill="1" applyBorder="1" applyAlignment="1">
      <alignment horizontal="center" vertical="center"/>
    </xf>
    <xf numFmtId="0" fontId="26" fillId="0" borderId="1" xfId="0" applyFont="1" applyBorder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7" borderId="1" xfId="0" applyFont="1" applyFill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E7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rgbClr val="0000FF"/>
                </a:solidFill>
              </a:rPr>
              <a:t>Solicitudes Recibidas OAI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s-DO" b="1" baseline="0">
                <a:solidFill>
                  <a:srgbClr val="0000FF"/>
                </a:solidFill>
              </a:rPr>
              <a:t> 1er. Trimestre, (Enero - Marzo) 2024</a:t>
            </a:r>
          </a:p>
          <a:p>
            <a:pPr>
              <a:defRPr b="1">
                <a:solidFill>
                  <a:srgbClr val="0000FF"/>
                </a:solidFill>
              </a:defRPr>
            </a:pPr>
            <a:endParaRPr lang="es-DO" b="1" baseline="0">
              <a:solidFill>
                <a:srgbClr val="0000FF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'1er. Trim.'!$B$7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'1er. Trim.'!$A$8:$A$12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'1er. Trim.'!$B$8:$B$12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A-4E27-B659-277AD647BE9B}"/>
            </c:ext>
          </c:extLst>
        </c:ser>
        <c:ser>
          <c:idx val="1"/>
          <c:order val="1"/>
          <c:tx>
            <c:strRef>
              <c:f>'1er. Trim.'!$C$7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'1er. Trim.'!$A$8:$A$12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'1er. Trim.'!$C$8:$C$12</c:f>
              <c:numCache>
                <c:formatCode>0</c:formatCode>
                <c:ptCount val="5"/>
                <c:pt idx="0">
                  <c:v>0</c:v>
                </c:pt>
                <c:pt idx="1">
                  <c:v>8</c:v>
                </c:pt>
                <c:pt idx="2">
                  <c:v>15</c:v>
                </c:pt>
                <c:pt idx="3">
                  <c:v>5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A-4E27-B659-277AD64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37688"/>
        <c:axId val="409310432"/>
      </c:barChart>
      <c:catAx>
        <c:axId val="8123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310432"/>
        <c:crosses val="autoZero"/>
        <c:auto val="1"/>
        <c:lblAlgn val="ctr"/>
        <c:lblOffset val="100"/>
        <c:noMultiLvlLbl val="0"/>
      </c:catAx>
      <c:valAx>
        <c:axId val="40931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23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rgbClr val="0000FF"/>
                </a:solidFill>
              </a:rPr>
              <a:t>Areas involucradas en Solicitudes Recibidas OAI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s-DO" b="1" baseline="0">
                <a:solidFill>
                  <a:srgbClr val="0000FF"/>
                </a:solidFill>
              </a:rPr>
              <a:t> 1er. Trimestre (Enero - Marzo)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'1er. Trim.'!$B$15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'1er. Trim.'!$A$16:$A$23</c:f>
              <c:strCache>
                <c:ptCount val="8"/>
                <c:pt idx="0">
                  <c:v>LEGAL</c:v>
                </c:pt>
                <c:pt idx="1">
                  <c:v>MAYORISTA</c:v>
                </c:pt>
                <c:pt idx="2">
                  <c:v>RJ</c:v>
                </c:pt>
                <c:pt idx="3">
                  <c:v>REGULACIÓN</c:v>
                </c:pt>
                <c:pt idx="4">
                  <c:v>PROTECOM</c:v>
                </c:pt>
                <c:pt idx="5">
                  <c:v>MINORISTA</c:v>
                </c:pt>
                <c:pt idx="6">
                  <c:v>OAI </c:v>
                </c:pt>
                <c:pt idx="7">
                  <c:v>Total Recibidas</c:v>
                </c:pt>
              </c:strCache>
            </c:strRef>
          </c:cat>
          <c:val>
            <c:numRef>
              <c:f>'1er. Trim.'!$B$16:$B$23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A-4E27-B659-277AD647BE9B}"/>
            </c:ext>
          </c:extLst>
        </c:ser>
        <c:ser>
          <c:idx val="1"/>
          <c:order val="1"/>
          <c:tx>
            <c:strRef>
              <c:f>'1er. Trim.'!$C$15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'1er. Trim.'!$A$16:$A$23</c:f>
              <c:strCache>
                <c:ptCount val="8"/>
                <c:pt idx="0">
                  <c:v>LEGAL</c:v>
                </c:pt>
                <c:pt idx="1">
                  <c:v>MAYORISTA</c:v>
                </c:pt>
                <c:pt idx="2">
                  <c:v>RJ</c:v>
                </c:pt>
                <c:pt idx="3">
                  <c:v>REGULACIÓN</c:v>
                </c:pt>
                <c:pt idx="4">
                  <c:v>PROTECOM</c:v>
                </c:pt>
                <c:pt idx="5">
                  <c:v>MINORISTA</c:v>
                </c:pt>
                <c:pt idx="6">
                  <c:v>OAI </c:v>
                </c:pt>
                <c:pt idx="7">
                  <c:v>Total Recibidas</c:v>
                </c:pt>
              </c:strCache>
            </c:strRef>
          </c:cat>
          <c:val>
            <c:numRef>
              <c:f>'1er. Trim.'!$C$16:$C$23</c:f>
              <c:numCache>
                <c:formatCode>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11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A-4E27-B659-277AD64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411048"/>
        <c:axId val="125403184"/>
      </c:barChart>
      <c:catAx>
        <c:axId val="40941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5403184"/>
        <c:crosses val="autoZero"/>
        <c:auto val="1"/>
        <c:lblAlgn val="ctr"/>
        <c:lblOffset val="100"/>
        <c:noMultiLvlLbl val="0"/>
      </c:catAx>
      <c:valAx>
        <c:axId val="12540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41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0</xdr:rowOff>
    </xdr:from>
    <xdr:to>
      <xdr:col>10</xdr:col>
      <xdr:colOff>561975</xdr:colOff>
      <xdr:row>12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542926</xdr:colOff>
      <xdr:row>13</xdr:row>
      <xdr:rowOff>123823</xdr:rowOff>
    </xdr:from>
    <xdr:to>
      <xdr:col>10</xdr:col>
      <xdr:colOff>561975</xdr:colOff>
      <xdr:row>26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552450</xdr:colOff>
      <xdr:row>0</xdr:row>
      <xdr:rowOff>9525</xdr:rowOff>
    </xdr:from>
    <xdr:to>
      <xdr:col>3</xdr:col>
      <xdr:colOff>609600</xdr:colOff>
      <xdr:row>3</xdr:row>
      <xdr:rowOff>24341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A4C8F3-2E63-4FA6-8533-4FBD1678E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" y="9525"/>
          <a:ext cx="2638425" cy="586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felizm@cepm.com.do" TargetMode="External"/><Relationship Id="rId2" Type="http://schemas.openxmlformats.org/officeDocument/2006/relationships/hyperlink" Target="mailto:mdejesus@eldinero.com.do" TargetMode="External"/><Relationship Id="rId1" Type="http://schemas.openxmlformats.org/officeDocument/2006/relationships/hyperlink" Target="mailto:meprisard@yaho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eprisard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k.almonte5@hotmail.com" TargetMode="External"/><Relationship Id="rId2" Type="http://schemas.openxmlformats.org/officeDocument/2006/relationships/hyperlink" Target="mailto:I.prez@concentra.com.do" TargetMode="External"/><Relationship Id="rId1" Type="http://schemas.openxmlformats.org/officeDocument/2006/relationships/hyperlink" Target="mailto:ERICK.ALMONTE5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aogildiaz2002@gmail.com" TargetMode="External"/><Relationship Id="rId2" Type="http://schemas.openxmlformats.org/officeDocument/2006/relationships/hyperlink" Target="mailto:paogildiaz2002@gmail.com" TargetMode="External"/><Relationship Id="rId1" Type="http://schemas.openxmlformats.org/officeDocument/2006/relationships/hyperlink" Target="mailto:GAlmonteF@edesur.com.do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zoomScaleNormal="100" workbookViewId="0">
      <pane xSplit="2" ySplit="5" topLeftCell="C9" activePane="bottomRight" state="frozen"/>
      <selection activeCell="E26" sqref="E26"/>
      <selection pane="topRight" activeCell="E26" sqref="E26"/>
      <selection pane="bottomLeft" activeCell="E26" sqref="E26"/>
      <selection pane="bottomRight" activeCell="I17" sqref="I17"/>
    </sheetView>
  </sheetViews>
  <sheetFormatPr baseColWidth="10" defaultColWidth="11.44140625" defaultRowHeight="14.4" x14ac:dyDescent="0.3"/>
  <cols>
    <col min="1" max="1" width="3.33203125" bestFit="1" customWidth="1"/>
    <col min="2" max="2" width="28.44140625" style="7" bestFit="1" customWidth="1"/>
    <col min="3" max="3" width="14.109375" style="1" customWidth="1"/>
    <col min="4" max="4" width="8.109375" style="1" customWidth="1"/>
    <col min="5" max="5" width="35.6640625" style="1" customWidth="1"/>
    <col min="6" max="6" width="14.109375" style="1" customWidth="1"/>
    <col min="7" max="7" width="11.33203125" style="1" customWidth="1"/>
    <col min="8" max="8" width="16.44140625" style="1" customWidth="1"/>
    <col min="9" max="9" width="11" style="1" customWidth="1"/>
    <col min="10" max="10" width="10.33203125" style="1" customWidth="1"/>
    <col min="11" max="11" width="22.5546875" bestFit="1" customWidth="1"/>
  </cols>
  <sheetData>
    <row r="1" spans="1:11" ht="23.4" x14ac:dyDescent="0.3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3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3">
      <c r="A3" s="96" t="s">
        <v>57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9" customHeight="1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9" customFormat="1" ht="53.25" customHeight="1" thickBot="1" x14ac:dyDescent="0.35">
      <c r="A5" s="12" t="s">
        <v>15</v>
      </c>
      <c r="B5" s="16" t="s">
        <v>3</v>
      </c>
      <c r="C5" s="13" t="s">
        <v>20</v>
      </c>
      <c r="D5" s="13" t="s">
        <v>16</v>
      </c>
      <c r="E5" s="16" t="s">
        <v>4</v>
      </c>
      <c r="F5" s="64" t="s">
        <v>13</v>
      </c>
      <c r="G5" s="64" t="s">
        <v>0</v>
      </c>
      <c r="H5" s="64" t="s">
        <v>17</v>
      </c>
      <c r="I5" s="64" t="s">
        <v>1</v>
      </c>
      <c r="J5" s="64" t="s">
        <v>2</v>
      </c>
      <c r="K5" s="65" t="s">
        <v>21</v>
      </c>
    </row>
    <row r="6" spans="1:11" x14ac:dyDescent="0.3">
      <c r="A6" s="4">
        <v>1</v>
      </c>
      <c r="B6" s="93" t="s">
        <v>58</v>
      </c>
      <c r="C6" s="8" t="s">
        <v>51</v>
      </c>
      <c r="D6" s="2" t="s">
        <v>51</v>
      </c>
      <c r="E6" s="91" t="s">
        <v>40</v>
      </c>
      <c r="F6" s="2" t="s">
        <v>46</v>
      </c>
      <c r="G6" s="3">
        <v>45294</v>
      </c>
      <c r="H6" s="8" t="s">
        <v>5</v>
      </c>
      <c r="I6" s="37">
        <v>44930</v>
      </c>
      <c r="J6" s="14">
        <v>1</v>
      </c>
      <c r="K6" s="62" t="s">
        <v>46</v>
      </c>
    </row>
    <row r="7" spans="1:11" x14ac:dyDescent="0.3">
      <c r="A7" s="4">
        <v>2</v>
      </c>
      <c r="B7" s="93" t="s">
        <v>58</v>
      </c>
      <c r="C7" s="8" t="s">
        <v>51</v>
      </c>
      <c r="D7" s="2" t="s">
        <v>51</v>
      </c>
      <c r="E7" s="91" t="s">
        <v>116</v>
      </c>
      <c r="F7" s="2" t="s">
        <v>59</v>
      </c>
      <c r="G7" s="3">
        <v>45294</v>
      </c>
      <c r="H7" s="8" t="s">
        <v>48</v>
      </c>
      <c r="I7" s="3">
        <v>25</v>
      </c>
      <c r="J7" s="2">
        <v>18</v>
      </c>
      <c r="K7" s="8" t="s">
        <v>46</v>
      </c>
    </row>
    <row r="8" spans="1:11" x14ac:dyDescent="0.3">
      <c r="A8" s="4">
        <v>3</v>
      </c>
      <c r="B8" s="93" t="s">
        <v>54</v>
      </c>
      <c r="C8" s="8" t="s">
        <v>51</v>
      </c>
      <c r="D8" s="2" t="s">
        <v>51</v>
      </c>
      <c r="E8" s="91" t="s">
        <v>55</v>
      </c>
      <c r="F8" s="2" t="s">
        <v>60</v>
      </c>
      <c r="G8" s="3">
        <v>45296</v>
      </c>
      <c r="H8" s="8" t="s">
        <v>48</v>
      </c>
      <c r="I8" s="3">
        <v>45321</v>
      </c>
      <c r="J8" s="2">
        <v>17</v>
      </c>
      <c r="K8" s="8" t="s">
        <v>46</v>
      </c>
    </row>
    <row r="9" spans="1:11" x14ac:dyDescent="0.3">
      <c r="A9" s="4">
        <v>4</v>
      </c>
      <c r="B9" s="93" t="s">
        <v>61</v>
      </c>
      <c r="C9" s="8" t="s">
        <v>51</v>
      </c>
      <c r="D9" s="2" t="s">
        <v>51</v>
      </c>
      <c r="E9" s="91" t="s">
        <v>62</v>
      </c>
      <c r="F9" s="2" t="s">
        <v>63</v>
      </c>
      <c r="G9" s="3">
        <v>45300</v>
      </c>
      <c r="H9" s="8" t="s">
        <v>53</v>
      </c>
      <c r="I9" s="3">
        <v>45313</v>
      </c>
      <c r="J9" s="2">
        <v>9</v>
      </c>
      <c r="K9" s="8" t="s">
        <v>46</v>
      </c>
    </row>
    <row r="10" spans="1:11" x14ac:dyDescent="0.3">
      <c r="A10" s="4">
        <v>5</v>
      </c>
      <c r="B10" s="93" t="s">
        <v>66</v>
      </c>
      <c r="C10" s="8" t="s">
        <v>51</v>
      </c>
      <c r="D10" s="2"/>
      <c r="E10" s="91" t="s">
        <v>64</v>
      </c>
      <c r="F10" s="2" t="s">
        <v>46</v>
      </c>
      <c r="G10" s="3">
        <v>45303</v>
      </c>
      <c r="H10" s="8" t="s">
        <v>5</v>
      </c>
      <c r="I10" s="3">
        <v>45303</v>
      </c>
      <c r="J10" s="2">
        <v>1</v>
      </c>
      <c r="K10" s="8" t="s">
        <v>46</v>
      </c>
    </row>
    <row r="11" spans="1:11" x14ac:dyDescent="0.3">
      <c r="A11" s="4">
        <v>6</v>
      </c>
      <c r="B11" s="93" t="s">
        <v>67</v>
      </c>
      <c r="C11" s="8" t="s">
        <v>51</v>
      </c>
      <c r="D11" s="2" t="s">
        <v>51</v>
      </c>
      <c r="E11" s="91" t="s">
        <v>65</v>
      </c>
      <c r="F11" s="2" t="s">
        <v>46</v>
      </c>
      <c r="G11" s="3">
        <v>45309</v>
      </c>
      <c r="H11" s="8" t="s">
        <v>52</v>
      </c>
      <c r="I11" s="3">
        <v>45330</v>
      </c>
      <c r="J11" s="2">
        <v>13</v>
      </c>
      <c r="K11" s="8" t="s">
        <v>46</v>
      </c>
    </row>
    <row r="12" spans="1:11" x14ac:dyDescent="0.3">
      <c r="A12" s="4">
        <v>7</v>
      </c>
      <c r="B12" s="93" t="s">
        <v>54</v>
      </c>
      <c r="C12" s="8" t="s">
        <v>51</v>
      </c>
      <c r="D12" s="2" t="s">
        <v>51</v>
      </c>
      <c r="E12" s="91" t="s">
        <v>55</v>
      </c>
      <c r="F12" s="2" t="s">
        <v>68</v>
      </c>
      <c r="G12" s="3">
        <v>45317</v>
      </c>
      <c r="H12" s="8" t="s">
        <v>5</v>
      </c>
      <c r="I12" s="3">
        <v>45321</v>
      </c>
      <c r="J12" s="2">
        <v>1</v>
      </c>
      <c r="K12" s="8" t="s">
        <v>46</v>
      </c>
    </row>
    <row r="13" spans="1:11" x14ac:dyDescent="0.3">
      <c r="A13" s="4">
        <v>8</v>
      </c>
      <c r="B13" s="93" t="s">
        <v>69</v>
      </c>
      <c r="C13" s="8" t="s">
        <v>51</v>
      </c>
      <c r="D13" s="2" t="s">
        <v>51</v>
      </c>
      <c r="E13" s="91" t="s">
        <v>70</v>
      </c>
      <c r="F13" s="2" t="s">
        <v>45</v>
      </c>
      <c r="G13" s="3">
        <v>45322</v>
      </c>
      <c r="H13" s="8" t="s">
        <v>73</v>
      </c>
      <c r="I13" s="37">
        <v>45342</v>
      </c>
      <c r="J13" s="14">
        <v>15</v>
      </c>
      <c r="K13" s="62" t="s">
        <v>46</v>
      </c>
    </row>
    <row r="14" spans="1:11" x14ac:dyDescent="0.3">
      <c r="C14" s="54"/>
      <c r="E14" s="34"/>
      <c r="F14" s="53"/>
      <c r="G14" s="32"/>
      <c r="H14" s="53"/>
      <c r="I14" s="32"/>
      <c r="J14" s="82">
        <f>AVERAGE(J6:J13)</f>
        <v>9.375</v>
      </c>
      <c r="K14" s="1"/>
    </row>
    <row r="15" spans="1:11" x14ac:dyDescent="0.3">
      <c r="C15" s="54"/>
      <c r="E15" s="34"/>
      <c r="F15" s="53"/>
      <c r="G15" s="32"/>
      <c r="H15" s="53"/>
      <c r="I15" s="32"/>
      <c r="J15" s="82"/>
      <c r="K15" s="1"/>
    </row>
    <row r="17" spans="2:11" s="23" customFormat="1" ht="41.4" x14ac:dyDescent="0.3">
      <c r="B17" s="20" t="s">
        <v>23</v>
      </c>
      <c r="C17" s="66" t="s">
        <v>25</v>
      </c>
      <c r="D17" s="66" t="s">
        <v>26</v>
      </c>
      <c r="E17" s="67" t="s">
        <v>27</v>
      </c>
      <c r="F17" s="1"/>
      <c r="G17" s="1"/>
      <c r="H17" s="68" t="s">
        <v>31</v>
      </c>
      <c r="I17" s="66" t="s">
        <v>25</v>
      </c>
      <c r="J17" s="66" t="s">
        <v>26</v>
      </c>
      <c r="K17" s="67" t="s">
        <v>27</v>
      </c>
    </row>
    <row r="18" spans="2:11" x14ac:dyDescent="0.3">
      <c r="B18" s="24" t="s">
        <v>14</v>
      </c>
      <c r="C18" s="25">
        <v>0</v>
      </c>
      <c r="D18" s="25">
        <v>0</v>
      </c>
      <c r="E18" s="25">
        <f>D18+C18</f>
        <v>0</v>
      </c>
      <c r="F18" s="23"/>
      <c r="G18" s="23"/>
      <c r="H18" s="43" t="s">
        <v>5</v>
      </c>
      <c r="I18" s="44">
        <v>0</v>
      </c>
      <c r="J18" s="44">
        <v>3</v>
      </c>
      <c r="K18" s="25">
        <f t="shared" ref="K18:K23" si="0">J18+I18</f>
        <v>3</v>
      </c>
    </row>
    <row r="19" spans="2:11" s="23" customFormat="1" x14ac:dyDescent="0.3">
      <c r="B19" s="19" t="s">
        <v>24</v>
      </c>
      <c r="C19" s="25">
        <v>0</v>
      </c>
      <c r="D19" s="25">
        <v>4</v>
      </c>
      <c r="E19" s="25">
        <f t="shared" ref="E19:E21" si="1">D19+C19</f>
        <v>4</v>
      </c>
      <c r="F19"/>
      <c r="G19"/>
      <c r="H19" s="39" t="s">
        <v>126</v>
      </c>
      <c r="I19" s="44">
        <v>0</v>
      </c>
      <c r="J19" s="25">
        <v>0</v>
      </c>
      <c r="K19" s="25">
        <f t="shared" si="0"/>
        <v>0</v>
      </c>
    </row>
    <row r="20" spans="2:11" s="23" customFormat="1" x14ac:dyDescent="0.3">
      <c r="B20" s="24" t="s">
        <v>11</v>
      </c>
      <c r="C20" s="25">
        <v>0</v>
      </c>
      <c r="D20" s="25">
        <v>4</v>
      </c>
      <c r="E20" s="25">
        <f t="shared" si="1"/>
        <v>4</v>
      </c>
      <c r="F20"/>
      <c r="G20"/>
      <c r="H20" s="39" t="s">
        <v>6</v>
      </c>
      <c r="I20" s="44">
        <v>0</v>
      </c>
      <c r="J20" s="25">
        <v>1</v>
      </c>
      <c r="K20" s="25">
        <f t="shared" si="0"/>
        <v>1</v>
      </c>
    </row>
    <row r="21" spans="2:11" s="23" customFormat="1" x14ac:dyDescent="0.3">
      <c r="B21" s="19">
        <v>311</v>
      </c>
      <c r="C21" s="25">
        <v>0</v>
      </c>
      <c r="D21" s="25">
        <v>0</v>
      </c>
      <c r="E21" s="25">
        <f t="shared" si="1"/>
        <v>0</v>
      </c>
      <c r="F21"/>
      <c r="G21"/>
      <c r="H21" s="39" t="s">
        <v>47</v>
      </c>
      <c r="I21" s="44">
        <v>0</v>
      </c>
      <c r="J21" s="25">
        <v>1</v>
      </c>
      <c r="K21" s="25">
        <f t="shared" si="0"/>
        <v>1</v>
      </c>
    </row>
    <row r="22" spans="2:11" s="23" customFormat="1" x14ac:dyDescent="0.3">
      <c r="B22" s="18" t="s">
        <v>27</v>
      </c>
      <c r="C22" s="26">
        <f>SUBTOTAL(9,C18:C21)</f>
        <v>0</v>
      </c>
      <c r="D22" s="26">
        <f>SUBTOTAL(9,D18:D21)</f>
        <v>8</v>
      </c>
      <c r="E22" s="26">
        <f>SUBTOTAL(9,E18:E21)</f>
        <v>8</v>
      </c>
      <c r="F22"/>
      <c r="G22"/>
      <c r="H22" s="80" t="s">
        <v>50</v>
      </c>
      <c r="I22" s="44">
        <v>0</v>
      </c>
      <c r="J22" s="25">
        <v>1</v>
      </c>
      <c r="K22" s="25">
        <f t="shared" si="0"/>
        <v>1</v>
      </c>
    </row>
    <row r="23" spans="2:11" s="23" customFormat="1" x14ac:dyDescent="0.3">
      <c r="B23" s="7"/>
      <c r="C23" s="1"/>
      <c r="D23" s="1"/>
      <c r="E23" s="1"/>
      <c r="F23"/>
      <c r="G23"/>
      <c r="H23" s="39" t="s">
        <v>49</v>
      </c>
      <c r="I23" s="44">
        <v>0</v>
      </c>
      <c r="J23" s="25">
        <v>2</v>
      </c>
      <c r="K23" s="25">
        <f t="shared" si="0"/>
        <v>2</v>
      </c>
    </row>
    <row r="24" spans="2:11" s="23" customFormat="1" x14ac:dyDescent="0.3">
      <c r="B24" s="7"/>
      <c r="C24" s="1"/>
      <c r="D24" s="1"/>
      <c r="E24" s="1"/>
      <c r="F24"/>
      <c r="G24"/>
      <c r="H24" s="40" t="s">
        <v>27</v>
      </c>
      <c r="I24" s="55">
        <v>8</v>
      </c>
      <c r="J24" s="55">
        <f>SUBTOTAL(9,J18:J23)</f>
        <v>8</v>
      </c>
      <c r="K24" s="47">
        <f>SUBTOTAL(9,K18:K23)</f>
        <v>8</v>
      </c>
    </row>
    <row r="25" spans="2:11" s="23" customFormat="1" x14ac:dyDescent="0.3">
      <c r="B25" s="7"/>
      <c r="C25" s="1"/>
      <c r="D25" s="1"/>
      <c r="E25" s="1"/>
      <c r="F25"/>
      <c r="G25"/>
      <c r="H25" s="48"/>
      <c r="I25" s="49"/>
      <c r="J25" s="49"/>
      <c r="K25" s="49"/>
    </row>
    <row r="26" spans="2:11" x14ac:dyDescent="0.3">
      <c r="H26" s="50"/>
      <c r="I26" s="51"/>
      <c r="J26" s="51"/>
      <c r="K26" s="51"/>
    </row>
    <row r="31" spans="2:11" x14ac:dyDescent="0.3">
      <c r="B31"/>
    </row>
  </sheetData>
  <sortState xmlns:xlrd2="http://schemas.microsoft.com/office/spreadsheetml/2017/richdata2" ref="H16:K23">
    <sortCondition ref="H16"/>
  </sortState>
  <mergeCells count="3">
    <mergeCell ref="A1:K1"/>
    <mergeCell ref="A2:K2"/>
    <mergeCell ref="A3:K3"/>
  </mergeCells>
  <hyperlinks>
    <hyperlink ref="E7" r:id="rId1" xr:uid="{00000000-0004-0000-0100-000000000000}"/>
    <hyperlink ref="E9" r:id="rId2" xr:uid="{00000000-0004-0000-0100-000001000000}"/>
    <hyperlink ref="E8" r:id="rId3" xr:uid="{00000000-0004-0000-0100-000002000000}"/>
    <hyperlink ref="E6" r:id="rId4" xr:uid="{3DD4C9CF-76AA-4F0C-8149-CFD41BA79C90}"/>
  </hyperlinks>
  <pageMargins left="0.25" right="0.25" top="0.75" bottom="0.75" header="0.3" footer="0.3"/>
  <pageSetup scale="76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view="pageBreakPreview" zoomScale="86" zoomScaleNormal="110" zoomScaleSheetLayoutView="86" workbookViewId="0">
      <pane xSplit="2" ySplit="5" topLeftCell="C6" activePane="bottomRight" state="frozen"/>
      <selection activeCell="E26" sqref="E26"/>
      <selection pane="topRight" activeCell="E26" sqref="E26"/>
      <selection pane="bottomLeft" activeCell="E26" sqref="E26"/>
      <selection pane="bottomRight" activeCell="C17" sqref="C17:C20"/>
    </sheetView>
  </sheetViews>
  <sheetFormatPr baseColWidth="10" defaultColWidth="11.44140625" defaultRowHeight="14.4" x14ac:dyDescent="0.3"/>
  <cols>
    <col min="1" max="1" width="4" customWidth="1"/>
    <col min="2" max="2" width="25.109375" style="7" customWidth="1"/>
    <col min="3" max="3" width="11.6640625" style="1" customWidth="1"/>
    <col min="4" max="4" width="12.88671875" style="1" customWidth="1"/>
    <col min="5" max="5" width="38.6640625" style="1" customWidth="1"/>
    <col min="6" max="6" width="20.44140625" style="1" customWidth="1"/>
    <col min="7" max="7" width="13.33203125" style="1" customWidth="1"/>
    <col min="8" max="8" width="22.109375" style="1" bestFit="1" customWidth="1"/>
    <col min="9" max="9" width="14.109375" style="1" customWidth="1"/>
    <col min="10" max="10" width="13.109375" style="1" customWidth="1"/>
    <col min="11" max="11" width="22.5546875" bestFit="1" customWidth="1"/>
  </cols>
  <sheetData>
    <row r="1" spans="1:11" ht="23.4" x14ac:dyDescent="0.3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3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3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9" customHeight="1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9" customFormat="1" ht="59.25" customHeight="1" thickBot="1" x14ac:dyDescent="0.35">
      <c r="A5" s="12" t="s">
        <v>15</v>
      </c>
      <c r="B5" s="16" t="s">
        <v>3</v>
      </c>
      <c r="C5" s="16" t="s">
        <v>20</v>
      </c>
      <c r="D5" s="16" t="s">
        <v>16</v>
      </c>
      <c r="E5" s="16" t="s">
        <v>4</v>
      </c>
      <c r="F5" s="16" t="s">
        <v>13</v>
      </c>
      <c r="G5" s="16" t="s">
        <v>0</v>
      </c>
      <c r="H5" s="16" t="s">
        <v>17</v>
      </c>
      <c r="I5" s="16" t="s">
        <v>1</v>
      </c>
      <c r="J5" s="16" t="s">
        <v>2</v>
      </c>
      <c r="K5" s="17" t="s">
        <v>21</v>
      </c>
    </row>
    <row r="6" spans="1:11" ht="15.6" x14ac:dyDescent="0.3">
      <c r="A6" s="4">
        <v>1</v>
      </c>
      <c r="B6" s="83" t="s">
        <v>71</v>
      </c>
      <c r="C6" s="14" t="s">
        <v>51</v>
      </c>
      <c r="D6" s="14" t="s">
        <v>51</v>
      </c>
      <c r="E6" s="36" t="s">
        <v>72</v>
      </c>
      <c r="F6" s="84" t="s">
        <v>38</v>
      </c>
      <c r="G6" s="37">
        <v>45328</v>
      </c>
      <c r="H6" s="84" t="s">
        <v>5</v>
      </c>
      <c r="I6" s="69">
        <v>45328</v>
      </c>
      <c r="J6" s="84">
        <v>1</v>
      </c>
      <c r="K6" s="84" t="s">
        <v>56</v>
      </c>
    </row>
    <row r="7" spans="1:11" ht="15.6" x14ac:dyDescent="0.3">
      <c r="A7" s="11">
        <v>2</v>
      </c>
      <c r="B7" s="83" t="s">
        <v>74</v>
      </c>
      <c r="C7" s="14" t="s">
        <v>51</v>
      </c>
      <c r="D7" s="14" t="s">
        <v>51</v>
      </c>
      <c r="E7" s="36" t="s">
        <v>75</v>
      </c>
      <c r="F7" s="84" t="s">
        <v>76</v>
      </c>
      <c r="G7" s="37">
        <v>45330</v>
      </c>
      <c r="H7" s="84" t="s">
        <v>47</v>
      </c>
      <c r="I7" s="37">
        <v>45335</v>
      </c>
      <c r="J7" s="14">
        <v>4</v>
      </c>
      <c r="K7" s="14" t="s">
        <v>46</v>
      </c>
    </row>
    <row r="8" spans="1:11" ht="15.6" x14ac:dyDescent="0.3">
      <c r="A8" s="11">
        <v>3</v>
      </c>
      <c r="B8" s="83" t="s">
        <v>123</v>
      </c>
      <c r="C8" s="14" t="s">
        <v>51</v>
      </c>
      <c r="D8" s="14" t="s">
        <v>51</v>
      </c>
      <c r="E8" s="36" t="s">
        <v>77</v>
      </c>
      <c r="F8" s="84" t="s">
        <v>11</v>
      </c>
      <c r="G8" s="37">
        <v>45331</v>
      </c>
      <c r="H8" s="84" t="s">
        <v>5</v>
      </c>
      <c r="I8" s="37">
        <v>45331</v>
      </c>
      <c r="J8" s="14">
        <v>1</v>
      </c>
      <c r="K8" s="14" t="s">
        <v>46</v>
      </c>
    </row>
    <row r="9" spans="1:11" ht="15.6" x14ac:dyDescent="0.3">
      <c r="A9" s="11">
        <v>4</v>
      </c>
      <c r="B9" s="83" t="s">
        <v>78</v>
      </c>
      <c r="C9" s="14" t="s">
        <v>51</v>
      </c>
      <c r="D9" s="14" t="s">
        <v>51</v>
      </c>
      <c r="E9" s="36" t="s">
        <v>79</v>
      </c>
      <c r="F9" s="84" t="s">
        <v>45</v>
      </c>
      <c r="G9" s="37">
        <v>45335</v>
      </c>
      <c r="H9" s="84" t="s">
        <v>5</v>
      </c>
      <c r="I9" s="37">
        <v>45335</v>
      </c>
      <c r="J9" s="14">
        <v>1</v>
      </c>
      <c r="K9" s="14" t="s">
        <v>46</v>
      </c>
    </row>
    <row r="10" spans="1:11" ht="15.6" x14ac:dyDescent="0.3">
      <c r="A10" s="11">
        <v>5</v>
      </c>
      <c r="B10" s="83" t="s">
        <v>80</v>
      </c>
      <c r="C10" s="14" t="s">
        <v>51</v>
      </c>
      <c r="D10" s="14" t="s">
        <v>51</v>
      </c>
      <c r="E10" s="36" t="s">
        <v>81</v>
      </c>
      <c r="F10" s="84" t="s">
        <v>82</v>
      </c>
      <c r="G10" s="37">
        <v>45338</v>
      </c>
      <c r="H10" s="84" t="s">
        <v>5</v>
      </c>
      <c r="I10" s="37">
        <v>45341</v>
      </c>
      <c r="J10" s="14">
        <v>2</v>
      </c>
      <c r="K10" s="14" t="s">
        <v>46</v>
      </c>
    </row>
    <row r="11" spans="1:11" ht="15.6" x14ac:dyDescent="0.3">
      <c r="A11" s="11">
        <v>6</v>
      </c>
      <c r="B11" s="83" t="s">
        <v>124</v>
      </c>
      <c r="C11" s="14" t="s">
        <v>51</v>
      </c>
      <c r="D11" s="14" t="s">
        <v>51</v>
      </c>
      <c r="E11" s="86" t="s">
        <v>83</v>
      </c>
      <c r="F11" s="84" t="s">
        <v>46</v>
      </c>
      <c r="G11" s="37">
        <v>45343</v>
      </c>
      <c r="H11" s="84" t="s">
        <v>48</v>
      </c>
      <c r="I11" s="37">
        <v>45350</v>
      </c>
      <c r="J11" s="14">
        <v>6</v>
      </c>
      <c r="K11" s="14" t="s">
        <v>46</v>
      </c>
    </row>
    <row r="12" spans="1:11" ht="15.6" x14ac:dyDescent="0.3">
      <c r="A12" s="11">
        <v>7</v>
      </c>
      <c r="B12" s="83" t="s">
        <v>71</v>
      </c>
      <c r="C12" s="14" t="s">
        <v>51</v>
      </c>
      <c r="D12" s="14" t="s">
        <v>51</v>
      </c>
      <c r="E12" s="36" t="s">
        <v>72</v>
      </c>
      <c r="F12" s="84" t="s">
        <v>38</v>
      </c>
      <c r="G12" s="37">
        <v>45351</v>
      </c>
      <c r="H12" s="84" t="s">
        <v>5</v>
      </c>
      <c r="I12" s="37">
        <v>45351</v>
      </c>
      <c r="J12" s="14">
        <v>1</v>
      </c>
      <c r="K12" s="14" t="s">
        <v>84</v>
      </c>
    </row>
    <row r="13" spans="1:11" ht="15.6" x14ac:dyDescent="0.3">
      <c r="B13" s="70"/>
      <c r="E13" s="34"/>
      <c r="F13" s="71"/>
      <c r="G13" s="32"/>
      <c r="H13" s="72"/>
      <c r="I13" s="73"/>
      <c r="J13" s="72">
        <f>AVERAGE(J6:J12)</f>
        <v>2.2857142857142856</v>
      </c>
      <c r="K13" s="74"/>
    </row>
    <row r="14" spans="1:11" ht="15.6" x14ac:dyDescent="0.3">
      <c r="B14" s="70"/>
      <c r="E14" s="34"/>
      <c r="F14" s="71"/>
      <c r="G14" s="32"/>
      <c r="H14" s="72"/>
      <c r="I14" s="73"/>
      <c r="J14" s="72"/>
      <c r="K14" s="74"/>
    </row>
    <row r="16" spans="1:11" ht="46.8" x14ac:dyDescent="0.3">
      <c r="B16" s="30" t="s">
        <v>34</v>
      </c>
      <c r="C16" s="21" t="s">
        <v>25</v>
      </c>
      <c r="D16" s="21" t="s">
        <v>26</v>
      </c>
      <c r="E16" s="22" t="s">
        <v>27</v>
      </c>
      <c r="H16" s="30" t="s">
        <v>17</v>
      </c>
      <c r="I16" s="22" t="s">
        <v>25</v>
      </c>
      <c r="J16" s="21" t="s">
        <v>29</v>
      </c>
      <c r="K16" s="22" t="s">
        <v>27</v>
      </c>
    </row>
    <row r="17" spans="2:11" x14ac:dyDescent="0.3">
      <c r="B17" s="24" t="s">
        <v>14</v>
      </c>
      <c r="C17" s="25">
        <v>0</v>
      </c>
      <c r="D17" s="25">
        <v>0</v>
      </c>
      <c r="E17" s="25">
        <f>C17+D17</f>
        <v>0</v>
      </c>
      <c r="H17" s="31" t="s">
        <v>10</v>
      </c>
      <c r="I17" s="25">
        <v>0</v>
      </c>
      <c r="J17" s="25">
        <v>1</v>
      </c>
      <c r="K17" s="25">
        <f>I17+J17</f>
        <v>1</v>
      </c>
    </row>
    <row r="18" spans="2:11" x14ac:dyDescent="0.3">
      <c r="B18" s="19" t="s">
        <v>24</v>
      </c>
      <c r="C18" s="25">
        <v>0</v>
      </c>
      <c r="D18" s="25">
        <v>2</v>
      </c>
      <c r="E18" s="25">
        <f t="shared" ref="E18:E20" si="0">C18+D18</f>
        <v>2</v>
      </c>
      <c r="H18" s="31" t="s">
        <v>7</v>
      </c>
      <c r="I18" s="25">
        <v>0</v>
      </c>
      <c r="J18" s="25">
        <v>1</v>
      </c>
      <c r="K18" s="25">
        <f t="shared" ref="K18:K22" si="1">I18+J18</f>
        <v>1</v>
      </c>
    </row>
    <row r="19" spans="2:11" x14ac:dyDescent="0.3">
      <c r="B19" s="24" t="s">
        <v>11</v>
      </c>
      <c r="C19" s="25">
        <v>0</v>
      </c>
      <c r="D19" s="25">
        <v>3</v>
      </c>
      <c r="E19" s="25">
        <f t="shared" si="0"/>
        <v>3</v>
      </c>
      <c r="H19" s="31" t="s">
        <v>12</v>
      </c>
      <c r="I19" s="25">
        <v>0</v>
      </c>
      <c r="J19" s="25">
        <v>0</v>
      </c>
      <c r="K19" s="25">
        <f t="shared" si="1"/>
        <v>0</v>
      </c>
    </row>
    <row r="20" spans="2:11" x14ac:dyDescent="0.3">
      <c r="B20" s="19">
        <v>311</v>
      </c>
      <c r="C20" s="25">
        <v>0</v>
      </c>
      <c r="D20" s="25">
        <v>2</v>
      </c>
      <c r="E20" s="25">
        <f t="shared" si="0"/>
        <v>2</v>
      </c>
      <c r="H20" s="31" t="s">
        <v>41</v>
      </c>
      <c r="I20" s="25">
        <v>0</v>
      </c>
      <c r="J20" s="25">
        <v>0</v>
      </c>
      <c r="K20" s="25">
        <f t="shared" si="1"/>
        <v>0</v>
      </c>
    </row>
    <row r="21" spans="2:11" ht="22.5" customHeight="1" x14ac:dyDescent="0.3">
      <c r="B21" s="18" t="s">
        <v>27</v>
      </c>
      <c r="C21" s="26">
        <f>SUBTOTAL(9,C17:C20)</f>
        <v>0</v>
      </c>
      <c r="D21" s="26">
        <f>SUM(D17:D20)</f>
        <v>7</v>
      </c>
      <c r="E21" s="26">
        <f>SUBTOTAL(9,E17:E20)</f>
        <v>7</v>
      </c>
      <c r="H21" s="31" t="s">
        <v>35</v>
      </c>
      <c r="I21" s="25">
        <v>0</v>
      </c>
      <c r="J21" s="25">
        <v>0</v>
      </c>
      <c r="K21" s="25">
        <f t="shared" si="1"/>
        <v>0</v>
      </c>
    </row>
    <row r="22" spans="2:11" x14ac:dyDescent="0.3">
      <c r="H22" s="31" t="s">
        <v>5</v>
      </c>
      <c r="I22" s="25">
        <v>0</v>
      </c>
      <c r="J22" s="25">
        <v>5</v>
      </c>
      <c r="K22" s="25">
        <f t="shared" si="1"/>
        <v>5</v>
      </c>
    </row>
    <row r="23" spans="2:11" x14ac:dyDescent="0.3">
      <c r="H23" s="15" t="s">
        <v>27</v>
      </c>
      <c r="I23" s="26">
        <f>SUBTOTAL(9,I17:I22)</f>
        <v>0</v>
      </c>
      <c r="J23" s="26">
        <f>SUM(J17:J22)</f>
        <v>7</v>
      </c>
      <c r="K23" s="26">
        <f>SUM(K17:K22)</f>
        <v>7</v>
      </c>
    </row>
  </sheetData>
  <sortState xmlns:xlrd2="http://schemas.microsoft.com/office/spreadsheetml/2017/richdata2" ref="H26:K32">
    <sortCondition ref="H26"/>
  </sortState>
  <mergeCells count="3">
    <mergeCell ref="A1:K1"/>
    <mergeCell ref="A2:K2"/>
    <mergeCell ref="A3:K3"/>
  </mergeCells>
  <hyperlinks>
    <hyperlink ref="E6" r:id="rId1" xr:uid="{00000000-0004-0000-0200-000000000000}"/>
    <hyperlink ref="E9" r:id="rId2" xr:uid="{00000000-0004-0000-0200-000001000000}"/>
    <hyperlink ref="E10" r:id="rId3" xr:uid="{00000000-0004-0000-0200-000002000000}"/>
  </hyperlinks>
  <pageMargins left="0.25" right="0.25" top="0.75" bottom="0.75" header="0.3" footer="0.3"/>
  <pageSetup scale="67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tabSelected="1" view="pageBreakPreview" zoomScale="93" zoomScaleNormal="110" zoomScaleSheetLayoutView="93" workbookViewId="0">
      <pane xSplit="2" ySplit="5" topLeftCell="C9" activePane="bottomRight" state="frozen"/>
      <selection activeCell="C10" sqref="C10"/>
      <selection pane="topRight" activeCell="C10" sqref="C10"/>
      <selection pane="bottomLeft" activeCell="C10" sqref="C10"/>
      <selection pane="bottomRight" activeCell="E13" sqref="E13"/>
    </sheetView>
  </sheetViews>
  <sheetFormatPr baseColWidth="10" defaultColWidth="11.44140625" defaultRowHeight="14.4" x14ac:dyDescent="0.3"/>
  <cols>
    <col min="1" max="1" width="3.33203125" bestFit="1" customWidth="1"/>
    <col min="2" max="2" width="20.33203125" style="7" customWidth="1"/>
    <col min="3" max="3" width="11.21875" style="1" customWidth="1"/>
    <col min="4" max="4" width="5.6640625" style="1" customWidth="1"/>
    <col min="5" max="5" width="37.33203125" style="1" customWidth="1"/>
    <col min="6" max="6" width="13.33203125" style="1" customWidth="1"/>
    <col min="7" max="7" width="14.33203125" style="1" bestFit="1" customWidth="1"/>
    <col min="8" max="8" width="22.109375" style="1" bestFit="1" customWidth="1"/>
    <col min="9" max="9" width="13.33203125" style="1" customWidth="1"/>
    <col min="10" max="10" width="11.6640625" style="1" customWidth="1"/>
    <col min="11" max="11" width="19" customWidth="1"/>
  </cols>
  <sheetData>
    <row r="1" spans="1:11" ht="23.4" x14ac:dyDescent="0.3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3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3">
      <c r="A3" s="96" t="s">
        <v>44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9" customHeight="1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9" customFormat="1" ht="61.5" customHeight="1" x14ac:dyDescent="0.3">
      <c r="A5" s="60" t="s">
        <v>15</v>
      </c>
      <c r="B5" s="16" t="s">
        <v>3</v>
      </c>
      <c r="C5" s="16" t="s">
        <v>20</v>
      </c>
      <c r="D5" s="16" t="s">
        <v>16</v>
      </c>
      <c r="E5" s="16" t="s">
        <v>4</v>
      </c>
      <c r="F5" s="16" t="s">
        <v>13</v>
      </c>
      <c r="G5" s="16" t="s">
        <v>0</v>
      </c>
      <c r="H5" s="16" t="s">
        <v>17</v>
      </c>
      <c r="I5" s="16" t="s">
        <v>1</v>
      </c>
      <c r="J5" s="16" t="s">
        <v>42</v>
      </c>
      <c r="K5" s="17" t="s">
        <v>21</v>
      </c>
    </row>
    <row r="6" spans="1:11" s="35" customFormat="1" x14ac:dyDescent="0.3">
      <c r="A6" s="41">
        <v>1</v>
      </c>
      <c r="B6" s="33" t="s">
        <v>85</v>
      </c>
      <c r="C6" s="62" t="s">
        <v>51</v>
      </c>
      <c r="D6" s="14" t="s">
        <v>86</v>
      </c>
      <c r="E6" s="36" t="s">
        <v>88</v>
      </c>
      <c r="F6" s="14" t="s">
        <v>87</v>
      </c>
      <c r="G6" s="37">
        <v>45354</v>
      </c>
      <c r="H6" s="14" t="s">
        <v>90</v>
      </c>
      <c r="I6" s="37">
        <v>45372</v>
      </c>
      <c r="J6" s="38">
        <v>15</v>
      </c>
      <c r="K6" s="14" t="s">
        <v>93</v>
      </c>
    </row>
    <row r="7" spans="1:11" x14ac:dyDescent="0.3">
      <c r="A7" s="41">
        <v>2</v>
      </c>
      <c r="B7" s="42" t="s">
        <v>89</v>
      </c>
      <c r="C7" s="62" t="s">
        <v>51</v>
      </c>
      <c r="D7" s="14" t="s">
        <v>86</v>
      </c>
      <c r="E7" s="14" t="s">
        <v>86</v>
      </c>
      <c r="F7" s="14" t="s">
        <v>38</v>
      </c>
      <c r="G7" s="3">
        <v>45355</v>
      </c>
      <c r="H7" s="2" t="s">
        <v>53</v>
      </c>
      <c r="I7" s="3">
        <v>45359</v>
      </c>
      <c r="J7" s="2">
        <v>4</v>
      </c>
      <c r="K7" s="14" t="s">
        <v>93</v>
      </c>
    </row>
    <row r="8" spans="1:11" x14ac:dyDescent="0.3">
      <c r="A8" s="41">
        <v>3</v>
      </c>
      <c r="B8" s="42" t="s">
        <v>91</v>
      </c>
      <c r="C8" s="62" t="s">
        <v>51</v>
      </c>
      <c r="D8" s="14" t="s">
        <v>86</v>
      </c>
      <c r="E8" s="56" t="s">
        <v>92</v>
      </c>
      <c r="F8" s="14" t="s">
        <v>93</v>
      </c>
      <c r="G8" s="3">
        <v>45356</v>
      </c>
      <c r="H8" s="2" t="s">
        <v>94</v>
      </c>
      <c r="I8" s="3">
        <v>45356</v>
      </c>
      <c r="J8" s="2">
        <v>1</v>
      </c>
      <c r="K8" s="14" t="s">
        <v>93</v>
      </c>
    </row>
    <row r="9" spans="1:11" ht="24" customHeight="1" x14ac:dyDescent="0.3">
      <c r="A9" s="41">
        <v>4</v>
      </c>
      <c r="B9" s="42" t="s">
        <v>95</v>
      </c>
      <c r="C9" s="62" t="s">
        <v>51</v>
      </c>
      <c r="D9" s="62"/>
      <c r="E9" s="56" t="s">
        <v>40</v>
      </c>
      <c r="F9" s="14" t="s">
        <v>96</v>
      </c>
      <c r="G9" s="3">
        <v>46087</v>
      </c>
      <c r="H9" s="2" t="s">
        <v>118</v>
      </c>
      <c r="I9" s="3">
        <v>45373</v>
      </c>
      <c r="J9" s="2">
        <v>12</v>
      </c>
      <c r="K9" s="14" t="s">
        <v>121</v>
      </c>
    </row>
    <row r="10" spans="1:11" x14ac:dyDescent="0.3">
      <c r="A10" s="41">
        <v>5</v>
      </c>
      <c r="B10" s="42" t="s">
        <v>98</v>
      </c>
      <c r="C10" s="62" t="s">
        <v>51</v>
      </c>
      <c r="D10" s="62" t="s">
        <v>86</v>
      </c>
      <c r="E10" s="56" t="s">
        <v>97</v>
      </c>
      <c r="F10" s="14" t="s">
        <v>38</v>
      </c>
      <c r="G10" s="3">
        <v>45358</v>
      </c>
      <c r="H10" s="2" t="s">
        <v>5</v>
      </c>
      <c r="I10" s="3">
        <v>45358</v>
      </c>
      <c r="J10" s="2">
        <v>1</v>
      </c>
      <c r="K10" s="14" t="s">
        <v>93</v>
      </c>
    </row>
    <row r="11" spans="1:11" x14ac:dyDescent="0.3">
      <c r="A11" s="41">
        <v>6</v>
      </c>
      <c r="B11" s="42" t="s">
        <v>100</v>
      </c>
      <c r="C11" s="62" t="s">
        <v>51</v>
      </c>
      <c r="D11" s="62" t="s">
        <v>86</v>
      </c>
      <c r="E11" s="56" t="s">
        <v>99</v>
      </c>
      <c r="F11" s="14" t="s">
        <v>101</v>
      </c>
      <c r="G11" s="3">
        <v>45359</v>
      </c>
      <c r="H11" s="2" t="s">
        <v>102</v>
      </c>
      <c r="I11" s="3">
        <v>45366</v>
      </c>
      <c r="J11" s="2">
        <v>5</v>
      </c>
      <c r="K11" s="14" t="s">
        <v>93</v>
      </c>
    </row>
    <row r="12" spans="1:11" ht="41.4" x14ac:dyDescent="0.3">
      <c r="A12" s="41">
        <v>7</v>
      </c>
      <c r="B12" s="42" t="s">
        <v>104</v>
      </c>
      <c r="C12" s="62" t="s">
        <v>51</v>
      </c>
      <c r="D12" s="62" t="s">
        <v>86</v>
      </c>
      <c r="E12" s="56" t="s">
        <v>103</v>
      </c>
      <c r="F12" s="5" t="s">
        <v>105</v>
      </c>
      <c r="G12" s="3">
        <v>45360</v>
      </c>
      <c r="H12" s="2" t="s">
        <v>5</v>
      </c>
      <c r="I12" s="3">
        <v>46092</v>
      </c>
      <c r="J12" s="2">
        <v>1</v>
      </c>
      <c r="K12" s="5" t="s">
        <v>93</v>
      </c>
    </row>
    <row r="13" spans="1:11" ht="27.6" x14ac:dyDescent="0.3">
      <c r="A13" s="41">
        <v>8</v>
      </c>
      <c r="B13" s="42" t="s">
        <v>107</v>
      </c>
      <c r="C13" s="62" t="s">
        <v>51</v>
      </c>
      <c r="D13" s="62" t="s">
        <v>86</v>
      </c>
      <c r="E13" s="56" t="s">
        <v>106</v>
      </c>
      <c r="F13" s="5" t="s">
        <v>38</v>
      </c>
      <c r="G13" s="3">
        <v>45364</v>
      </c>
      <c r="H13" s="2" t="s">
        <v>53</v>
      </c>
      <c r="I13" s="3">
        <v>45370</v>
      </c>
      <c r="J13" s="2">
        <v>5</v>
      </c>
      <c r="K13" s="5" t="s">
        <v>93</v>
      </c>
    </row>
    <row r="14" spans="1:11" x14ac:dyDescent="0.3">
      <c r="A14" s="41">
        <v>9</v>
      </c>
      <c r="B14" s="6" t="s">
        <v>108</v>
      </c>
      <c r="C14" s="62" t="s">
        <v>51</v>
      </c>
      <c r="D14" s="62" t="s">
        <v>86</v>
      </c>
      <c r="E14" s="56" t="s">
        <v>109</v>
      </c>
      <c r="F14" s="2" t="s">
        <v>110</v>
      </c>
      <c r="G14" s="3">
        <v>45369</v>
      </c>
      <c r="H14" s="2" t="s">
        <v>48</v>
      </c>
      <c r="I14" s="3">
        <v>45376</v>
      </c>
      <c r="J14" s="2">
        <v>5</v>
      </c>
      <c r="K14" s="14" t="s">
        <v>121</v>
      </c>
    </row>
    <row r="15" spans="1:11" x14ac:dyDescent="0.3">
      <c r="A15" s="41">
        <v>10</v>
      </c>
      <c r="B15" s="99" t="s">
        <v>111</v>
      </c>
      <c r="C15" s="100" t="s">
        <v>51</v>
      </c>
      <c r="D15" s="100" t="s">
        <v>86</v>
      </c>
      <c r="E15" s="101" t="s">
        <v>112</v>
      </c>
      <c r="F15" s="102" t="s">
        <v>113</v>
      </c>
      <c r="G15" s="92">
        <v>45370</v>
      </c>
      <c r="H15" s="102" t="s">
        <v>73</v>
      </c>
      <c r="I15" s="92" t="s">
        <v>120</v>
      </c>
      <c r="J15" s="102">
        <v>5</v>
      </c>
      <c r="K15" s="103" t="s">
        <v>93</v>
      </c>
    </row>
    <row r="16" spans="1:11" x14ac:dyDescent="0.3">
      <c r="A16" s="41">
        <v>11</v>
      </c>
      <c r="B16" s="6" t="s">
        <v>108</v>
      </c>
      <c r="C16" s="62" t="s">
        <v>51</v>
      </c>
      <c r="D16" s="62" t="s">
        <v>86</v>
      </c>
      <c r="E16" s="56" t="s">
        <v>109</v>
      </c>
      <c r="F16" s="2" t="s">
        <v>114</v>
      </c>
      <c r="G16" s="3">
        <v>45370</v>
      </c>
      <c r="H16" s="2" t="s">
        <v>52</v>
      </c>
      <c r="I16" s="3">
        <v>45377</v>
      </c>
      <c r="J16" s="2">
        <v>6</v>
      </c>
      <c r="K16" s="14" t="s">
        <v>121</v>
      </c>
    </row>
    <row r="17" spans="1:11" x14ac:dyDescent="0.3">
      <c r="A17" s="41">
        <v>12</v>
      </c>
      <c r="B17" s="6" t="s">
        <v>117</v>
      </c>
      <c r="C17" s="62" t="s">
        <v>51</v>
      </c>
      <c r="D17" s="62" t="s">
        <v>86</v>
      </c>
      <c r="E17" s="56" t="s">
        <v>86</v>
      </c>
      <c r="F17" s="2" t="s">
        <v>115</v>
      </c>
      <c r="G17" s="3">
        <v>45370</v>
      </c>
      <c r="H17" s="2" t="s">
        <v>5</v>
      </c>
      <c r="I17" s="3">
        <v>45371</v>
      </c>
      <c r="J17" s="2">
        <v>1</v>
      </c>
      <c r="K17" s="14" t="s">
        <v>93</v>
      </c>
    </row>
    <row r="18" spans="1:11" x14ac:dyDescent="0.3">
      <c r="A18" s="41">
        <v>13</v>
      </c>
      <c r="B18" s="6" t="s">
        <v>111</v>
      </c>
      <c r="C18" s="62" t="s">
        <v>51</v>
      </c>
      <c r="D18" s="62" t="s">
        <v>86</v>
      </c>
      <c r="E18" s="56" t="s">
        <v>112</v>
      </c>
      <c r="F18" s="38" t="s">
        <v>119</v>
      </c>
      <c r="G18" s="46">
        <v>45376</v>
      </c>
      <c r="H18" s="38" t="s">
        <v>73</v>
      </c>
      <c r="I18" s="46">
        <v>45387</v>
      </c>
      <c r="J18" s="2">
        <v>9</v>
      </c>
      <c r="K18" s="14" t="s">
        <v>93</v>
      </c>
    </row>
    <row r="19" spans="1:11" x14ac:dyDescent="0.3">
      <c r="A19" s="87"/>
      <c r="C19" s="88"/>
      <c r="D19" s="88"/>
      <c r="E19" s="34"/>
      <c r="F19" s="89"/>
      <c r="G19" s="90"/>
      <c r="H19" s="89"/>
      <c r="I19" s="90"/>
      <c r="J19" s="81">
        <f>AVERAGE(J6:J18)</f>
        <v>5.384615384615385</v>
      </c>
      <c r="K19" s="63"/>
    </row>
    <row r="20" spans="1:11" x14ac:dyDescent="0.3">
      <c r="A20" s="45"/>
      <c r="C20" s="79"/>
      <c r="E20" s="34"/>
      <c r="G20" s="32"/>
      <c r="I20" s="32"/>
      <c r="J20" s="81"/>
      <c r="K20" s="63"/>
    </row>
    <row r="21" spans="1:11" ht="21" customHeight="1" x14ac:dyDescent="0.3">
      <c r="A21" s="45"/>
      <c r="B21" s="75"/>
      <c r="C21" s="76"/>
      <c r="D21" s="76"/>
      <c r="E21" s="77"/>
      <c r="F21" s="76"/>
      <c r="G21" s="73"/>
      <c r="H21" s="76"/>
      <c r="I21" s="73"/>
      <c r="J21" s="76"/>
      <c r="K21" s="78"/>
    </row>
    <row r="22" spans="1:11" ht="46.8" x14ac:dyDescent="0.3">
      <c r="A22" s="45"/>
      <c r="B22" s="59" t="s">
        <v>34</v>
      </c>
      <c r="C22" s="57" t="s">
        <v>25</v>
      </c>
      <c r="D22" s="57" t="s">
        <v>26</v>
      </c>
      <c r="E22" s="58" t="s">
        <v>27</v>
      </c>
      <c r="F22" s="1" t="s">
        <v>36</v>
      </c>
      <c r="H22" s="59" t="s">
        <v>17</v>
      </c>
      <c r="I22" s="58" t="s">
        <v>25</v>
      </c>
      <c r="J22" s="57" t="s">
        <v>29</v>
      </c>
      <c r="K22" s="58" t="s">
        <v>27</v>
      </c>
    </row>
    <row r="23" spans="1:11" x14ac:dyDescent="0.3">
      <c r="A23" s="45"/>
      <c r="B23" s="24" t="s">
        <v>14</v>
      </c>
      <c r="C23" s="25">
        <v>0</v>
      </c>
      <c r="D23" s="25">
        <v>0</v>
      </c>
      <c r="E23" s="25">
        <f>C23+D23</f>
        <v>0</v>
      </c>
      <c r="H23" s="31" t="s">
        <v>7</v>
      </c>
      <c r="I23" s="25">
        <v>0</v>
      </c>
      <c r="J23" s="25">
        <v>3</v>
      </c>
      <c r="K23" s="25">
        <f>I23+J23</f>
        <v>3</v>
      </c>
    </row>
    <row r="24" spans="1:11" x14ac:dyDescent="0.3">
      <c r="B24" s="24" t="s">
        <v>24</v>
      </c>
      <c r="C24" s="25">
        <v>0</v>
      </c>
      <c r="D24" s="25">
        <v>2</v>
      </c>
      <c r="E24" s="25">
        <f t="shared" ref="E24:E27" si="0">C24+D24</f>
        <v>2</v>
      </c>
      <c r="H24" s="31" t="s">
        <v>33</v>
      </c>
      <c r="I24" s="25">
        <v>0</v>
      </c>
      <c r="J24" s="25">
        <v>3</v>
      </c>
      <c r="K24" s="25">
        <f t="shared" ref="K24:K25" si="1">I24+J24</f>
        <v>3</v>
      </c>
    </row>
    <row r="25" spans="1:11" x14ac:dyDescent="0.3">
      <c r="B25" s="24" t="s">
        <v>11</v>
      </c>
      <c r="C25" s="25">
        <v>0</v>
      </c>
      <c r="D25" s="25">
        <v>8</v>
      </c>
      <c r="E25" s="25">
        <f t="shared" si="0"/>
        <v>8</v>
      </c>
      <c r="H25" s="31" t="s">
        <v>5</v>
      </c>
      <c r="I25" s="25">
        <v>0</v>
      </c>
      <c r="J25" s="25">
        <v>3</v>
      </c>
      <c r="K25" s="25">
        <f t="shared" si="1"/>
        <v>3</v>
      </c>
    </row>
    <row r="26" spans="1:11" x14ac:dyDescent="0.3">
      <c r="B26" s="24">
        <v>311</v>
      </c>
      <c r="C26" s="25">
        <v>0</v>
      </c>
      <c r="D26" s="25">
        <v>3</v>
      </c>
      <c r="E26" s="25">
        <f t="shared" si="0"/>
        <v>3</v>
      </c>
      <c r="H26" s="31" t="s">
        <v>12</v>
      </c>
      <c r="I26" s="25">
        <v>0</v>
      </c>
      <c r="J26" s="25">
        <v>0</v>
      </c>
      <c r="K26" s="25">
        <f t="shared" ref="K26:K29" si="2">I26+J26</f>
        <v>0</v>
      </c>
    </row>
    <row r="27" spans="1:11" x14ac:dyDescent="0.3">
      <c r="B27" s="24" t="s">
        <v>37</v>
      </c>
      <c r="C27" s="25">
        <v>0</v>
      </c>
      <c r="D27" s="25">
        <v>0</v>
      </c>
      <c r="E27" s="25">
        <f t="shared" si="0"/>
        <v>0</v>
      </c>
      <c r="H27" s="31" t="s">
        <v>6</v>
      </c>
      <c r="I27" s="25">
        <v>0</v>
      </c>
      <c r="J27" s="25">
        <v>2</v>
      </c>
      <c r="K27" s="25">
        <f t="shared" si="2"/>
        <v>2</v>
      </c>
    </row>
    <row r="28" spans="1:11" x14ac:dyDescent="0.3">
      <c r="B28" s="18" t="s">
        <v>27</v>
      </c>
      <c r="C28" s="26">
        <f>SUBTOTAL(9,C23:C27)</f>
        <v>0</v>
      </c>
      <c r="D28" s="26">
        <f>SUBTOTAL(9,D23:D27)</f>
        <v>13</v>
      </c>
      <c r="E28" s="26">
        <f>SUBTOTAL(9,E23:E27)</f>
        <v>13</v>
      </c>
      <c r="H28" s="31" t="s">
        <v>35</v>
      </c>
      <c r="I28" s="25">
        <v>0</v>
      </c>
      <c r="J28" s="25">
        <v>1</v>
      </c>
      <c r="K28" s="25">
        <f t="shared" si="2"/>
        <v>1</v>
      </c>
    </row>
    <row r="29" spans="1:11" x14ac:dyDescent="0.3">
      <c r="B29" s="85"/>
      <c r="C29" s="61"/>
      <c r="D29" s="61"/>
      <c r="E29" s="61"/>
      <c r="H29" s="31" t="s">
        <v>122</v>
      </c>
      <c r="I29" s="25">
        <v>0</v>
      </c>
      <c r="J29" s="25">
        <v>1</v>
      </c>
      <c r="K29" s="25">
        <f t="shared" si="2"/>
        <v>1</v>
      </c>
    </row>
    <row r="30" spans="1:11" x14ac:dyDescent="0.3">
      <c r="H30" s="15" t="s">
        <v>27</v>
      </c>
      <c r="I30" s="26">
        <f>SUBTOTAL(9,I23:I29)</f>
        <v>0</v>
      </c>
      <c r="J30" s="26">
        <f>SUBTOTAL(9,J23:J29)</f>
        <v>13</v>
      </c>
      <c r="K30" s="26">
        <f>SUBTOTAL(9,K23:K29)</f>
        <v>13</v>
      </c>
    </row>
  </sheetData>
  <sortState xmlns:xlrd2="http://schemas.microsoft.com/office/spreadsheetml/2017/richdata2" ref="H25:K31">
    <sortCondition ref="H25"/>
  </sortState>
  <mergeCells count="3">
    <mergeCell ref="A1:K1"/>
    <mergeCell ref="A2:K2"/>
    <mergeCell ref="A3:K3"/>
  </mergeCells>
  <hyperlinks>
    <hyperlink ref="E8" r:id="rId1" xr:uid="{00000000-0004-0000-0300-000000000000}"/>
    <hyperlink ref="E15" r:id="rId2" xr:uid="{45C02E5E-E985-418A-8E73-B5CD66F1A9EB}"/>
    <hyperlink ref="E18" r:id="rId3" xr:uid="{AB13D699-956B-435F-8F69-FA1973B3E032}"/>
  </hyperlinks>
  <printOptions horizontalCentered="1"/>
  <pageMargins left="0.23622047244094491" right="0.23622047244094491" top="0.74803149606299213" bottom="0" header="0.31496062992125984" footer="0.31496062992125984"/>
  <pageSetup scale="72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25"/>
  <sheetViews>
    <sheetView workbookViewId="0">
      <selection activeCell="O14" sqref="O14"/>
    </sheetView>
  </sheetViews>
  <sheetFormatPr baseColWidth="10" defaultColWidth="11.44140625" defaultRowHeight="14.4" x14ac:dyDescent="0.3"/>
  <cols>
    <col min="1" max="1" width="16.5546875" bestFit="1" customWidth="1"/>
    <col min="2" max="2" width="12" bestFit="1" customWidth="1"/>
    <col min="3" max="3" width="10.109375" bestFit="1" customWidth="1"/>
    <col min="4" max="4" width="9.6640625" bestFit="1" customWidth="1"/>
  </cols>
  <sheetData>
    <row r="4" spans="1:5" ht="18" x14ac:dyDescent="0.35">
      <c r="A4" s="98" t="s">
        <v>28</v>
      </c>
      <c r="B4" s="98"/>
      <c r="C4" s="98"/>
      <c r="D4" s="98"/>
      <c r="E4" s="27"/>
    </row>
    <row r="5" spans="1:5" ht="18" x14ac:dyDescent="0.35">
      <c r="A5" s="98" t="s">
        <v>125</v>
      </c>
      <c r="B5" s="98"/>
      <c r="C5" s="98"/>
      <c r="D5" s="98"/>
      <c r="E5" s="28"/>
    </row>
    <row r="6" spans="1:5" ht="18" x14ac:dyDescent="0.35">
      <c r="A6" s="29"/>
      <c r="B6" s="29"/>
      <c r="C6" s="29"/>
      <c r="D6" s="29"/>
      <c r="E6" s="28"/>
    </row>
    <row r="7" spans="1:5" ht="31.2" x14ac:dyDescent="0.3">
      <c r="A7" s="20" t="s">
        <v>23</v>
      </c>
      <c r="B7" s="21" t="s">
        <v>25</v>
      </c>
      <c r="C7" s="21" t="s">
        <v>26</v>
      </c>
      <c r="D7" s="22" t="s">
        <v>27</v>
      </c>
    </row>
    <row r="8" spans="1:5" x14ac:dyDescent="0.3">
      <c r="A8" s="24" t="s">
        <v>14</v>
      </c>
      <c r="B8" s="25">
        <f>+'Ene. 24'!C18+Feb.24!C17+'Marzo 24'!C23</f>
        <v>0</v>
      </c>
      <c r="C8" s="25">
        <f>+'Ene. 24'!D18+Feb.24!D17+'Marzo 24'!D23</f>
        <v>0</v>
      </c>
      <c r="D8" s="25">
        <f>+B8+C8</f>
        <v>0</v>
      </c>
    </row>
    <row r="9" spans="1:5" x14ac:dyDescent="0.3">
      <c r="A9" s="19" t="s">
        <v>24</v>
      </c>
      <c r="B9" s="25">
        <f>+'Ene. 24'!C19+Feb.24!C18+'Marzo 24'!C24</f>
        <v>0</v>
      </c>
      <c r="C9" s="25">
        <f>+'Ene. 24'!D19+Feb.24!D18+'Marzo 24'!D24</f>
        <v>8</v>
      </c>
      <c r="D9" s="25">
        <f>+B9+C9</f>
        <v>8</v>
      </c>
    </row>
    <row r="10" spans="1:5" x14ac:dyDescent="0.3">
      <c r="A10" s="24" t="s">
        <v>11</v>
      </c>
      <c r="B10" s="25">
        <f>+'Ene. 24'!C20+Feb.24!C19+'Marzo 24'!C25</f>
        <v>0</v>
      </c>
      <c r="C10" s="25">
        <f>+'Ene. 24'!D20+Feb.24!D19+'Marzo 24'!D25</f>
        <v>15</v>
      </c>
      <c r="D10" s="25">
        <f>+B10+C10</f>
        <v>15</v>
      </c>
    </row>
    <row r="11" spans="1:5" x14ac:dyDescent="0.3">
      <c r="A11" s="19">
        <v>311</v>
      </c>
      <c r="B11" s="25">
        <f>+'Ene. 24'!C21+Feb.24!C20+'Marzo 24'!C26</f>
        <v>0</v>
      </c>
      <c r="C11" s="25">
        <f>+'Ene. 24'!D21+Feb.24!D20+'Marzo 24'!D26</f>
        <v>5</v>
      </c>
      <c r="D11" s="25">
        <f>+B11+C11</f>
        <v>5</v>
      </c>
    </row>
    <row r="12" spans="1:5" x14ac:dyDescent="0.3">
      <c r="A12" s="18" t="s">
        <v>27</v>
      </c>
      <c r="B12" s="26">
        <f>SUBTOTAL(9,B8:B11)</f>
        <v>0</v>
      </c>
      <c r="C12" s="26">
        <f>SUBTOTAL(9,C8:C11)</f>
        <v>28</v>
      </c>
      <c r="D12" s="26">
        <f>SUBTOTAL(9,D8:D11)</f>
        <v>28</v>
      </c>
    </row>
    <row r="13" spans="1:5" x14ac:dyDescent="0.3">
      <c r="C13" s="52"/>
    </row>
    <row r="15" spans="1:5" ht="31.2" x14ac:dyDescent="0.3">
      <c r="A15" s="30" t="s">
        <v>32</v>
      </c>
      <c r="B15" s="21" t="s">
        <v>25</v>
      </c>
      <c r="C15" s="21" t="s">
        <v>26</v>
      </c>
      <c r="D15" s="22" t="s">
        <v>27</v>
      </c>
    </row>
    <row r="16" spans="1:5" s="23" customFormat="1" x14ac:dyDescent="0.3">
      <c r="A16" s="24" t="s">
        <v>7</v>
      </c>
      <c r="B16" s="25">
        <f>+'Marzo 24'!I23</f>
        <v>0</v>
      </c>
      <c r="C16" s="25">
        <f>+'Ene. 24'!J23+Feb.24!J18+'Marzo 24'!J23</f>
        <v>6</v>
      </c>
      <c r="D16" s="25">
        <f>SUM(B16:C16)</f>
        <v>6</v>
      </c>
    </row>
    <row r="17" spans="1:4" x14ac:dyDescent="0.3">
      <c r="A17" s="24" t="s">
        <v>9</v>
      </c>
      <c r="B17" s="25">
        <v>0</v>
      </c>
      <c r="C17" s="25">
        <f>+'Ene. 24'!J22+Feb.24!J21+'Marzo 24'!J28</f>
        <v>2</v>
      </c>
      <c r="D17" s="25">
        <f t="shared" ref="D17:D22" si="0">SUM(B17:C17)</f>
        <v>2</v>
      </c>
    </row>
    <row r="18" spans="1:4" x14ac:dyDescent="0.3">
      <c r="A18" s="24" t="s">
        <v>39</v>
      </c>
      <c r="B18" s="25">
        <f>+'Ene. 24'!K25</f>
        <v>0</v>
      </c>
      <c r="C18" s="25">
        <f>+'Ene. 24'!J19+Feb.24!J20</f>
        <v>0</v>
      </c>
      <c r="D18" s="25">
        <f t="shared" si="0"/>
        <v>0</v>
      </c>
    </row>
    <row r="19" spans="1:4" s="23" customFormat="1" x14ac:dyDescent="0.3">
      <c r="A19" s="24" t="s">
        <v>22</v>
      </c>
      <c r="B19" s="25">
        <v>0</v>
      </c>
      <c r="C19" s="25">
        <f>+'Ene. 24'!J21+Feb.24!J17+'Marzo 24'!J24</f>
        <v>5</v>
      </c>
      <c r="D19" s="25">
        <f t="shared" si="0"/>
        <v>5</v>
      </c>
    </row>
    <row r="20" spans="1:4" s="23" customFormat="1" x14ac:dyDescent="0.3">
      <c r="A20" s="24" t="s">
        <v>6</v>
      </c>
      <c r="B20" s="25">
        <v>0</v>
      </c>
      <c r="C20" s="25">
        <f>+'Ene. 24'!J20+'Marzo 24'!J27</f>
        <v>3</v>
      </c>
      <c r="D20" s="25">
        <f t="shared" si="0"/>
        <v>3</v>
      </c>
    </row>
    <row r="21" spans="1:4" s="23" customFormat="1" x14ac:dyDescent="0.3">
      <c r="A21" s="24" t="s">
        <v>8</v>
      </c>
      <c r="B21" s="25">
        <v>0</v>
      </c>
      <c r="C21" s="25">
        <f>+'Ene. 24'!J22+Feb.24!J19+'Marzo 24'!J26</f>
        <v>1</v>
      </c>
      <c r="D21" s="25">
        <f t="shared" si="0"/>
        <v>1</v>
      </c>
    </row>
    <row r="22" spans="1:4" s="23" customFormat="1" x14ac:dyDescent="0.3">
      <c r="A22" s="24" t="s">
        <v>30</v>
      </c>
      <c r="B22" s="25">
        <v>0</v>
      </c>
      <c r="C22" s="25">
        <f>+'Ene. 24'!J18+Feb.24!J22+'Marzo 24'!J25</f>
        <v>11</v>
      </c>
      <c r="D22" s="25">
        <f t="shared" si="0"/>
        <v>11</v>
      </c>
    </row>
    <row r="23" spans="1:4" x14ac:dyDescent="0.3">
      <c r="A23" s="15" t="s">
        <v>27</v>
      </c>
      <c r="B23" s="26">
        <f>SUBTOTAL(9,B16:B22)</f>
        <v>0</v>
      </c>
      <c r="C23" s="26">
        <f>SUBTOTAL(9,C16:C22)</f>
        <v>28</v>
      </c>
      <c r="D23" s="26">
        <f>SUBTOTAL(9,D16:D22)</f>
        <v>28</v>
      </c>
    </row>
    <row r="25" spans="1:4" x14ac:dyDescent="0.3">
      <c r="C25" s="52"/>
    </row>
  </sheetData>
  <mergeCells count="2">
    <mergeCell ref="A4:D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Ene. 24</vt:lpstr>
      <vt:lpstr>Feb.24</vt:lpstr>
      <vt:lpstr>Marzo 24</vt:lpstr>
      <vt:lpstr>1er. Trim.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Puello</dc:creator>
  <cp:lastModifiedBy>Paula Evelyn Castillo Martinez</cp:lastModifiedBy>
  <cp:lastPrinted>2024-04-05T14:54:17Z</cp:lastPrinted>
  <dcterms:created xsi:type="dcterms:W3CDTF">2018-03-09T12:34:01Z</dcterms:created>
  <dcterms:modified xsi:type="dcterms:W3CDTF">2024-04-05T15:02:10Z</dcterms:modified>
</cp:coreProperties>
</file>