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12. diciembre/"/>
    </mc:Choice>
  </mc:AlternateContent>
  <xr:revisionPtr revIDLastSave="10" documentId="8_{87438123-E38A-42D8-BE28-16DD3B3446C4}" xr6:coauthVersionLast="47" xr6:coauthVersionMax="47" xr10:uidLastSave="{957FC0D8-0BC8-4E5D-80AB-44A30ADE5BE7}"/>
  <bookViews>
    <workbookView xWindow="20370" yWindow="-1560" windowWidth="29040" windowHeight="15840" tabRatio="604" xr2:uid="{4A2F460E-624A-4C9F-84CF-636DA257DA57}"/>
  </bookViews>
  <sheets>
    <sheet name="Informe de gastos definitivo" sheetId="10" r:id="rId1"/>
    <sheet name="Resumen" sheetId="8" r:id="rId2"/>
    <sheet name="Informe de gastos" sheetId="1" r:id="rId3"/>
    <sheet name="Activos diciembre" sheetId="6" r:id="rId4"/>
    <sheet name="Evidencias diciembre" sheetId="9" r:id="rId5"/>
    <sheet name="ingresos" sheetId="4" r:id="rId6"/>
    <sheet name="Ingresos Tesorería" sheetId="5" r:id="rId7"/>
  </sheets>
  <definedNames>
    <definedName name="_xlnm._FilterDatabase" localSheetId="3" hidden="1">'Activos diciembre'!$A$1:$L$911</definedName>
    <definedName name="_xlnm._FilterDatabase" localSheetId="4" hidden="1">'Evidencias diciembre'!$I$2:$I$195</definedName>
    <definedName name="_xlnm.Print_Area" localSheetId="4">'Evidencias diciembre'!$A$1:$I$196</definedName>
    <definedName name="_xlnm.Print_Area" localSheetId="2">'Informe de gastos'!$A$1:$R$104</definedName>
    <definedName name="_xlnm.Print_Area" localSheetId="0">'Informe de gastos definitivo'!$A$1:$R$104</definedName>
    <definedName name="_xlnm.Print_Area" localSheetId="1">Resumen!$A$1:$H$13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6" i="9" l="1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K39" i="9" s="1"/>
  <c r="I4" i="9"/>
  <c r="I3" i="9"/>
  <c r="I2" i="9"/>
  <c r="E12" i="8"/>
  <c r="E11" i="8"/>
  <c r="E10" i="8"/>
  <c r="E9" i="8"/>
  <c r="E8" i="8"/>
  <c r="Q94" i="10"/>
  <c r="R90" i="10"/>
  <c r="P89" i="10"/>
  <c r="O89" i="10"/>
  <c r="N89" i="10"/>
  <c r="M89" i="10"/>
  <c r="L89" i="10"/>
  <c r="K89" i="10"/>
  <c r="J89" i="10"/>
  <c r="I89" i="10"/>
  <c r="H89" i="10"/>
  <c r="G89" i="10"/>
  <c r="F89" i="10"/>
  <c r="R89" i="10" s="1"/>
  <c r="R88" i="10"/>
  <c r="R87" i="10"/>
  <c r="R86" i="10"/>
  <c r="R85" i="10"/>
  <c r="R84" i="10"/>
  <c r="R83" i="10"/>
  <c r="R82" i="10"/>
  <c r="R81" i="10"/>
  <c r="R80" i="10"/>
  <c r="R79" i="10"/>
  <c r="M78" i="10"/>
  <c r="M91" i="10" s="1"/>
  <c r="R77" i="10"/>
  <c r="D77" i="10"/>
  <c r="R76" i="10"/>
  <c r="D76" i="10"/>
  <c r="R75" i="10"/>
  <c r="D75" i="10"/>
  <c r="D74" i="10" s="1"/>
  <c r="R74" i="10"/>
  <c r="C74" i="10"/>
  <c r="B74" i="10"/>
  <c r="R73" i="10"/>
  <c r="D73" i="10"/>
  <c r="R72" i="10"/>
  <c r="D72" i="10"/>
  <c r="D71" i="10" s="1"/>
  <c r="R71" i="10"/>
  <c r="C71" i="10"/>
  <c r="B71" i="10"/>
  <c r="R70" i="10"/>
  <c r="D70" i="10"/>
  <c r="R69" i="10"/>
  <c r="D69" i="10"/>
  <c r="D66" i="10" s="1"/>
  <c r="R68" i="10"/>
  <c r="D68" i="10"/>
  <c r="R67" i="10"/>
  <c r="D67" i="10"/>
  <c r="P66" i="10"/>
  <c r="O66" i="10"/>
  <c r="N66" i="10"/>
  <c r="M66" i="10"/>
  <c r="L66" i="10"/>
  <c r="K66" i="10"/>
  <c r="J66" i="10"/>
  <c r="I66" i="10"/>
  <c r="H66" i="10"/>
  <c r="G66" i="10"/>
  <c r="F66" i="10"/>
  <c r="R66" i="10" s="1"/>
  <c r="C66" i="10"/>
  <c r="B66" i="10"/>
  <c r="R64" i="10"/>
  <c r="R63" i="10"/>
  <c r="R62" i="10"/>
  <c r="R61" i="10"/>
  <c r="R60" i="10"/>
  <c r="R59" i="10"/>
  <c r="R58" i="10"/>
  <c r="R57" i="10"/>
  <c r="Q56" i="10"/>
  <c r="P56" i="10"/>
  <c r="O56" i="10"/>
  <c r="N56" i="10"/>
  <c r="M56" i="10"/>
  <c r="L56" i="10"/>
  <c r="K56" i="10"/>
  <c r="J56" i="10"/>
  <c r="I56" i="10"/>
  <c r="H56" i="10"/>
  <c r="G56" i="10"/>
  <c r="D56" i="10"/>
  <c r="C56" i="10"/>
  <c r="B56" i="10"/>
  <c r="R55" i="10"/>
  <c r="D55" i="10"/>
  <c r="R54" i="10"/>
  <c r="D54" i="10"/>
  <c r="R53" i="10"/>
  <c r="D53" i="10"/>
  <c r="R52" i="10"/>
  <c r="D52" i="10"/>
  <c r="R51" i="10"/>
  <c r="D51" i="10"/>
  <c r="R50" i="10"/>
  <c r="D50" i="10"/>
  <c r="R49" i="10"/>
  <c r="D49" i="10"/>
  <c r="P48" i="10"/>
  <c r="O48" i="10"/>
  <c r="N48" i="10"/>
  <c r="L48" i="10"/>
  <c r="K48" i="10"/>
  <c r="J48" i="10"/>
  <c r="I48" i="10"/>
  <c r="H48" i="10"/>
  <c r="G48" i="10"/>
  <c r="F48" i="10"/>
  <c r="R48" i="10" s="1"/>
  <c r="D48" i="10"/>
  <c r="C48" i="10"/>
  <c r="B48" i="10"/>
  <c r="R47" i="10"/>
  <c r="R46" i="10"/>
  <c r="R45" i="10"/>
  <c r="R44" i="10"/>
  <c r="R43" i="10"/>
  <c r="R42" i="10"/>
  <c r="R41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R40" i="10" s="1"/>
  <c r="D40" i="10"/>
  <c r="C40" i="10"/>
  <c r="B40" i="10"/>
  <c r="R39" i="10"/>
  <c r="R38" i="10"/>
  <c r="R37" i="10"/>
  <c r="R36" i="10"/>
  <c r="R35" i="10"/>
  <c r="R34" i="10"/>
  <c r="R33" i="10"/>
  <c r="R32" i="10"/>
  <c r="R31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D30" i="10"/>
  <c r="C30" i="10"/>
  <c r="B30" i="10"/>
  <c r="R29" i="10"/>
  <c r="R28" i="10"/>
  <c r="R27" i="10"/>
  <c r="R26" i="10"/>
  <c r="R25" i="10"/>
  <c r="R24" i="10"/>
  <c r="R23" i="10"/>
  <c r="R22" i="10"/>
  <c r="R21" i="10"/>
  <c r="Q20" i="10"/>
  <c r="P20" i="10"/>
  <c r="O20" i="10"/>
  <c r="O78" i="10" s="1"/>
  <c r="O91" i="10" s="1"/>
  <c r="N20" i="10"/>
  <c r="N78" i="10" s="1"/>
  <c r="N91" i="10" s="1"/>
  <c r="M20" i="10"/>
  <c r="L20" i="10"/>
  <c r="K20" i="10"/>
  <c r="J20" i="10"/>
  <c r="I20" i="10"/>
  <c r="H20" i="10"/>
  <c r="G20" i="10"/>
  <c r="G78" i="10" s="1"/>
  <c r="G91" i="10" s="1"/>
  <c r="F20" i="10"/>
  <c r="D20" i="10"/>
  <c r="C20" i="10"/>
  <c r="B20" i="10"/>
  <c r="R19" i="10"/>
  <c r="D19" i="10"/>
  <c r="R18" i="10"/>
  <c r="D18" i="10"/>
  <c r="R17" i="10"/>
  <c r="D17" i="10"/>
  <c r="R16" i="10"/>
  <c r="D16" i="10"/>
  <c r="R15" i="10"/>
  <c r="D15" i="10"/>
  <c r="D14" i="10" s="1"/>
  <c r="D78" i="10" s="1"/>
  <c r="D91" i="10" s="1"/>
  <c r="Q14" i="10"/>
  <c r="P14" i="10"/>
  <c r="P78" i="10" s="1"/>
  <c r="P91" i="10" s="1"/>
  <c r="O14" i="10"/>
  <c r="N14" i="10"/>
  <c r="M14" i="10"/>
  <c r="L14" i="10"/>
  <c r="L78" i="10" s="1"/>
  <c r="L91" i="10" s="1"/>
  <c r="K14" i="10"/>
  <c r="K78" i="10" s="1"/>
  <c r="K91" i="10" s="1"/>
  <c r="J14" i="10"/>
  <c r="J78" i="10" s="1"/>
  <c r="J91" i="10" s="1"/>
  <c r="I14" i="10"/>
  <c r="I78" i="10" s="1"/>
  <c r="I91" i="10" s="1"/>
  <c r="H14" i="10"/>
  <c r="G14" i="10"/>
  <c r="F14" i="10"/>
  <c r="C14" i="10"/>
  <c r="C78" i="10" s="1"/>
  <c r="C91" i="10" s="1"/>
  <c r="B14" i="10"/>
  <c r="B78" i="10" s="1"/>
  <c r="B91" i="10" s="1"/>
  <c r="S22" i="1"/>
  <c r="F912" i="6"/>
  <c r="B35" i="4"/>
  <c r="B37" i="4"/>
  <c r="B36" i="4"/>
  <c r="L33" i="4"/>
  <c r="D386" i="5"/>
  <c r="C386" i="5"/>
  <c r="E386" i="5" s="1"/>
  <c r="D385" i="5"/>
  <c r="R30" i="10" l="1"/>
  <c r="R20" i="10"/>
  <c r="Q78" i="10"/>
  <c r="Q91" i="10" s="1"/>
  <c r="R14" i="10"/>
  <c r="F65" i="10"/>
  <c r="H78" i="10"/>
  <c r="H91" i="10" s="1"/>
  <c r="R65" i="10" l="1"/>
  <c r="F56" i="10"/>
  <c r="F911" i="6"/>
  <c r="F914" i="6" s="1"/>
  <c r="B38" i="4"/>
  <c r="K33" i="4"/>
  <c r="R56" i="10" l="1"/>
  <c r="F91" i="10"/>
  <c r="R91" i="10" s="1"/>
  <c r="F78" i="10"/>
  <c r="R78" i="10" s="1"/>
  <c r="C332" i="5"/>
  <c r="E332" i="5" s="1"/>
  <c r="D331" i="5"/>
  <c r="D332" i="5" s="1"/>
  <c r="J33" i="4" l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7" i="1"/>
  <c r="R58" i="1"/>
  <c r="R59" i="1"/>
  <c r="R60" i="1"/>
  <c r="R61" i="1"/>
  <c r="R62" i="1"/>
  <c r="R63" i="1"/>
  <c r="R64" i="1"/>
  <c r="R67" i="1"/>
  <c r="R68" i="1"/>
  <c r="R69" i="1"/>
  <c r="R70" i="1"/>
  <c r="R71" i="1"/>
  <c r="R72" i="1"/>
  <c r="R73" i="1"/>
  <c r="R74" i="1"/>
  <c r="R75" i="1"/>
  <c r="R76" i="1"/>
  <c r="R77" i="1"/>
  <c r="R79" i="1"/>
  <c r="R80" i="1"/>
  <c r="R81" i="1"/>
  <c r="R82" i="1"/>
  <c r="R83" i="1"/>
  <c r="R84" i="1"/>
  <c r="R85" i="1"/>
  <c r="R86" i="1"/>
  <c r="R87" i="1"/>
  <c r="R88" i="1"/>
  <c r="R90" i="1"/>
  <c r="I33" i="4"/>
  <c r="C281" i="5"/>
  <c r="D280" i="5"/>
  <c r="D281" i="5" s="1"/>
  <c r="E281" i="5" l="1"/>
  <c r="H32" i="4" l="1"/>
  <c r="H31" i="4"/>
  <c r="D222" i="5"/>
  <c r="D223" i="5" s="1"/>
  <c r="C191" i="5"/>
  <c r="C223" i="5" s="1"/>
  <c r="E223" i="5" s="1"/>
  <c r="C184" i="5"/>
  <c r="B184" i="5"/>
  <c r="D184" i="5" s="1"/>
  <c r="C183" i="5"/>
  <c r="D16" i="1"/>
  <c r="D15" i="1"/>
  <c r="G33" i="4"/>
  <c r="F33" i="4"/>
  <c r="E137" i="5"/>
  <c r="D137" i="5"/>
  <c r="C137" i="5"/>
  <c r="D136" i="5"/>
  <c r="H33" i="4" l="1"/>
  <c r="F19" i="4"/>
  <c r="A33" i="4"/>
  <c r="E33" i="4"/>
  <c r="D33" i="4"/>
  <c r="C33" i="4"/>
  <c r="B33" i="4"/>
  <c r="K56" i="1" l="1"/>
  <c r="C92" i="5" l="1"/>
  <c r="D91" i="5"/>
  <c r="D92" i="5" s="1"/>
  <c r="E92" i="5" l="1"/>
  <c r="J20" i="1" l="1"/>
  <c r="L13" i="5" l="1"/>
  <c r="L10" i="5"/>
  <c r="L18" i="5" s="1"/>
  <c r="L11" i="5"/>
  <c r="I20" i="1" l="1"/>
  <c r="D33" i="5"/>
  <c r="D34" i="5" s="1"/>
  <c r="C24" i="5"/>
  <c r="C34" i="5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0" i="1"/>
  <c r="D51" i="1"/>
  <c r="D52" i="1"/>
  <c r="D53" i="1"/>
  <c r="D54" i="1"/>
  <c r="D55" i="1"/>
  <c r="D49" i="1"/>
  <c r="C48" i="1"/>
  <c r="D17" i="1"/>
  <c r="D18" i="1"/>
  <c r="D19" i="1"/>
  <c r="D20" i="1" l="1"/>
  <c r="D30" i="1"/>
  <c r="D10" i="8" s="1"/>
  <c r="D74" i="1"/>
  <c r="D71" i="1"/>
  <c r="D66" i="1"/>
  <c r="D56" i="1"/>
  <c r="D48" i="1"/>
  <c r="D40" i="1"/>
  <c r="D14" i="1"/>
  <c r="D78" i="1" l="1"/>
  <c r="D91" i="1"/>
  <c r="C13" i="8" l="1"/>
  <c r="B56" i="1" l="1"/>
  <c r="D12" i="8" s="1"/>
  <c r="B30" i="1"/>
  <c r="B20" i="1" l="1"/>
  <c r="D9" i="8" s="1"/>
  <c r="Q56" i="1" l="1"/>
  <c r="Q40" i="1"/>
  <c r="Q30" i="1"/>
  <c r="Q20" i="1"/>
  <c r="Q14" i="1"/>
  <c r="R14" i="1" s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89" i="1" l="1"/>
  <c r="R48" i="1"/>
  <c r="R40" i="1"/>
  <c r="R66" i="1"/>
  <c r="R30" i="1"/>
  <c r="G10" i="8" s="1"/>
  <c r="D13" i="8"/>
  <c r="B78" i="1"/>
  <c r="P91" i="1"/>
  <c r="F65" i="1"/>
  <c r="R65" i="1" s="1"/>
  <c r="O78" i="1"/>
  <c r="O91" i="1" s="1"/>
  <c r="M20" i="1"/>
  <c r="I78" i="1"/>
  <c r="C78" i="1"/>
  <c r="J78" i="1"/>
  <c r="J91" i="1" s="1"/>
  <c r="N78" i="1"/>
  <c r="K78" i="1"/>
  <c r="K91" i="1" s="1"/>
  <c r="L78" i="1"/>
  <c r="L91" i="1" s="1"/>
  <c r="H78" i="1"/>
  <c r="H91" i="1" s="1"/>
  <c r="G14" i="1"/>
  <c r="R20" i="1" l="1"/>
  <c r="B91" i="1"/>
  <c r="H11" i="8"/>
  <c r="G11" i="8"/>
  <c r="F8" i="8"/>
  <c r="I91" i="1"/>
  <c r="H10" i="8"/>
  <c r="F10" i="8"/>
  <c r="F11" i="8"/>
  <c r="M78" i="1"/>
  <c r="M91" i="1" s="1"/>
  <c r="F56" i="1"/>
  <c r="R56" i="1" s="1"/>
  <c r="G78" i="1"/>
  <c r="G91" i="1" s="1"/>
  <c r="N91" i="1"/>
  <c r="C91" i="1"/>
  <c r="G9" i="8" l="1"/>
  <c r="H9" i="8"/>
  <c r="F9" i="8"/>
  <c r="H8" i="8"/>
  <c r="G8" i="8"/>
  <c r="G12" i="8"/>
  <c r="F78" i="1"/>
  <c r="R78" i="1" s="1"/>
  <c r="F91" i="1"/>
  <c r="R91" i="1" s="1"/>
  <c r="H12" i="8" l="1"/>
  <c r="F12" i="8"/>
  <c r="F13" i="8" s="1"/>
  <c r="E13" i="8"/>
  <c r="G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tc={8A63FFE9-5433-4DF7-A118-32D6115B3555}</author>
  </authors>
  <commentList>
    <comment ref="F32" authorId="0" shapeId="0" xr:uid="{8A63FFE9-5433-4DF7-A118-32D6115B35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Don camilo hizo unas correcciones</t>
      </text>
    </comment>
  </commentList>
</comments>
</file>

<file path=xl/sharedStrings.xml><?xml version="1.0" encoding="utf-8"?>
<sst xmlns="http://schemas.openxmlformats.org/spreadsheetml/2006/main" count="3819" uniqueCount="1716">
  <si>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</si>
  <si>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</si>
  <si>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</si>
  <si>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</si>
  <si>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</si>
  <si>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</si>
  <si>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</si>
  <si>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</si>
  <si>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</si>
  <si>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</si>
  <si>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</si>
  <si>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</si>
  <si>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</si>
  <si>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</si>
  <si>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</si>
  <si>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</si>
  <si>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</si>
  <si>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</si>
  <si>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</si>
  <si>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</si>
  <si>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</si>
  <si>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</si>
  <si>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</si>
  <si>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</si>
  <si>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</si>
  <si>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</si>
  <si>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</si>
  <si>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</si>
  <si>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</si>
  <si>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</si>
  <si>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</si>
  <si>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</si>
  <si>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</si>
  <si>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</si>
  <si>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</si>
  <si>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</si>
  <si>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</si>
  <si>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</si>
  <si>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</si>
  <si>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</si>
  <si>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</si>
  <si>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</si>
  <si>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</si>
  <si>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</si>
  <si>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</si>
  <si>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</si>
  <si>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</si>
  <si>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</si>
  <si>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</si>
  <si>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</si>
  <si>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</si>
  <si>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</si>
  <si>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</si>
  <si>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</si>
  <si>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</si>
  <si>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</si>
  <si>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</si>
  <si>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</si>
  <si>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</si>
  <si>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</si>
  <si>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</si>
  <si>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</si>
  <si>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</si>
  <si>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</si>
  <si>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</si>
  <si>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</si>
  <si>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</si>
  <si>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</si>
  <si>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</si>
  <si>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</si>
  <si>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</si>
  <si>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</si>
  <si>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</si>
  <si>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</si>
  <si>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</si>
  <si>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</si>
  <si>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</si>
  <si>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</si>
  <si>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</si>
  <si>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</si>
  <si>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</si>
  <si>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</si>
  <si>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</si>
  <si>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</si>
  <si>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</si>
  <si>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</si>
  <si>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</si>
  <si>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</si>
  <si>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</si>
  <si>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</si>
  <si>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</si>
  <si>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</si>
  <si>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</si>
  <si>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</si>
  <si>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</si>
  <si>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</si>
  <si>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</si>
  <si>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</si>
  <si>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</si>
  <si>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</si>
  <si>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0001</t>
  </si>
  <si>
    <t>0100</t>
  </si>
  <si>
    <t>TOTAL</t>
  </si>
  <si>
    <t>Partida Fondos Propios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</si>
  <si>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</si>
  <si>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</si>
  <si>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</si>
  <si>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</si>
  <si>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</si>
  <si>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</si>
  <si>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</si>
  <si>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Saldo de cierre</t>
  </si>
  <si>
    <t>211101</t>
  </si>
  <si>
    <t>Sueldos Empleados Fijos</t>
  </si>
  <si>
    <t>211203</t>
  </si>
  <si>
    <t>Suplencias</t>
  </si>
  <si>
    <t>211208</t>
  </si>
  <si>
    <t>Empleados temporales</t>
  </si>
  <si>
    <t>211401</t>
  </si>
  <si>
    <t>Sueldo anual no. 13</t>
  </si>
  <si>
    <t>211503</t>
  </si>
  <si>
    <t>Prestación laboral por desvinculación</t>
  </si>
  <si>
    <t>211601</t>
  </si>
  <si>
    <t>Vacaciones</t>
  </si>
  <si>
    <t>212201</t>
  </si>
  <si>
    <t>Compensacion por Gasto de Alimenticion</t>
  </si>
  <si>
    <t>212205</t>
  </si>
  <si>
    <t>Compensación servicios de seguridad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</si>
  <si>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</si>
  <si>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</si>
  <si>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</si>
  <si>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</si>
  <si>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</si>
  <si>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</si>
  <si>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</si>
  <si>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</si>
  <si>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</si>
  <si>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</si>
  <si>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</si>
  <si>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</si>
  <si>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</si>
  <si>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</si>
  <si>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</si>
  <si>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</si>
  <si>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</si>
  <si>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</si>
  <si>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</si>
  <si>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</si>
  <si>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</si>
  <si>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</si>
  <si>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</si>
  <si>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</si>
  <si>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</si>
  <si>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</si>
  <si>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</si>
  <si>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</si>
  <si>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</si>
  <si>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</si>
  <si>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</si>
  <si>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</si>
  <si>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224401</t>
  </si>
  <si>
    <t>Peaje</t>
  </si>
  <si>
    <t>225101</t>
  </si>
  <si>
    <t>Alquileres y rentas de edificios y locales</t>
  </si>
  <si>
    <t>225401</t>
  </si>
  <si>
    <t>Alquileres Equipos de Transporte, Tracción y Elevación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</si>
  <si>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</si>
  <si>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</si>
  <si>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</si>
  <si>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</si>
  <si>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</si>
  <si>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</si>
  <si>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</si>
  <si>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</si>
  <si>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227206</t>
  </si>
  <si>
    <t>Mantenimiento y reparación de equipos de transporte, tracció</t>
  </si>
  <si>
    <t>228201</t>
  </si>
  <si>
    <t>Comisiones y gastos bancarios</t>
  </si>
  <si>
    <t>228601</t>
  </si>
  <si>
    <t>Eventos generales</t>
  </si>
  <si>
    <t>228604</t>
  </si>
  <si>
    <t>Actuaciones artísticas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</si>
  <si>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</si>
  <si>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</si>
  <si>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</si>
  <si>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</si>
  <si>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</si>
  <si>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</si>
  <si>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</si>
  <si>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</si>
  <si>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228801</t>
  </si>
  <si>
    <t>Impuestos</t>
  </si>
  <si>
    <t>229201</t>
  </si>
  <si>
    <t>Servicios de Alimentacion</t>
  </si>
  <si>
    <t>MATERIALES Y SUMINISTROS</t>
  </si>
  <si>
    <t>Alimentos y Bebidas para Personas</t>
  </si>
  <si>
    <t>231101</t>
  </si>
  <si>
    <t>Prendas de Vestir</t>
  </si>
  <si>
    <t>232301</t>
  </si>
  <si>
    <t>233101</t>
  </si>
  <si>
    <t>Papel de Escritorio</t>
  </si>
  <si>
    <t>233201</t>
  </si>
  <si>
    <t>Papel y Cartón</t>
  </si>
  <si>
    <t>235501</t>
  </si>
  <si>
    <t>Plástico</t>
  </si>
  <si>
    <t>236304</t>
  </si>
  <si>
    <t>Herramientas menores</t>
  </si>
  <si>
    <t>236306</t>
  </si>
  <si>
    <t>Accesorios de metal</t>
  </si>
  <si>
    <t>237101</t>
  </si>
  <si>
    <t>Gasolina</t>
  </si>
  <si>
    <t>237102</t>
  </si>
  <si>
    <t>Gasoil</t>
  </si>
  <si>
    <t>237105</t>
  </si>
  <si>
    <t>Aceites y grasas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</si>
  <si>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</si>
  <si>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</si>
  <si>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</si>
  <si>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</si>
  <si>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</si>
  <si>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</si>
  <si>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237299</t>
  </si>
  <si>
    <t>Otros productos químicos y conexos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</si>
  <si>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</si>
  <si>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</si>
  <si>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</si>
  <si>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</si>
  <si>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</si>
  <si>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</si>
  <si>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239501</t>
  </si>
  <si>
    <t>Útiles de cocina y comedor</t>
  </si>
  <si>
    <t>239601</t>
  </si>
  <si>
    <t>Productos eléctricos y afines</t>
  </si>
  <si>
    <t>239801</t>
  </si>
  <si>
    <t>Repuestos</t>
  </si>
  <si>
    <t>239901</t>
  </si>
  <si>
    <t>Productos y útiles varios no identificados precedentemente (</t>
  </si>
  <si>
    <t>239904</t>
  </si>
  <si>
    <t>Productos y Utiles de defensa y seguridad</t>
  </si>
  <si>
    <t>239905</t>
  </si>
  <si>
    <t>Productos y  utiles diversos</t>
  </si>
  <si>
    <t>241201</t>
  </si>
  <si>
    <t>Ayuda y Donaciones Programadas a hogares y personas</t>
  </si>
  <si>
    <t>241402</t>
  </si>
  <si>
    <t>Becas Internacionales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</si>
  <si>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</si>
  <si>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</si>
  <si>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</si>
  <si>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</si>
  <si>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</si>
  <si>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</si>
  <si>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</si>
  <si>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</si>
  <si>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</si>
  <si>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</si>
  <si>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</si>
  <si>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</si>
  <si>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</si>
  <si>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</si>
  <si>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</si>
  <si>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</si>
  <si>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</si>
  <si>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</si>
  <si>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</si>
  <si>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</si>
  <si>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</si>
  <si>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</si>
  <si>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</si>
  <si>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</si>
  <si>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</si>
  <si>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</si>
  <si>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</si>
  <si>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</si>
  <si>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</si>
  <si>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</si>
  <si>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</si>
  <si>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</si>
  <si>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</si>
  <si>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</si>
  <si>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</si>
  <si>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</si>
  <si>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</si>
  <si>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</si>
  <si>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</si>
  <si>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</si>
  <si>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</si>
  <si>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</si>
  <si>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</si>
  <si>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</si>
  <si>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</si>
  <si>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</si>
  <si>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</si>
  <si>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</si>
  <si>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</si>
  <si>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</si>
  <si>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</si>
  <si>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</si>
  <si>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</si>
  <si>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</si>
  <si>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</si>
  <si>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</si>
  <si>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</si>
  <si>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</si>
  <si>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</si>
  <si>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</si>
  <si>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</si>
  <si>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</si>
  <si>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</si>
  <si>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</si>
  <si>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</si>
  <si>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</si>
  <si>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</si>
  <si>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</si>
  <si>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</si>
  <si>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</si>
  <si>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</si>
  <si>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</si>
  <si>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</si>
  <si>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</si>
  <si>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</si>
  <si>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</si>
  <si>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</si>
  <si>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</si>
  <si>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</si>
  <si>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</si>
  <si>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</si>
  <si>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</si>
  <si>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</si>
  <si>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</si>
  <si>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</si>
  <si>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</si>
  <si>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</si>
  <si>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</si>
  <si>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</si>
  <si>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</si>
  <si>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</si>
  <si>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</si>
  <si>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</si>
  <si>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</si>
  <si>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212101</t>
  </si>
  <si>
    <t>Primas por Antiguedad</t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</si>
  <si>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</si>
  <si>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</si>
  <si>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</si>
  <si>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</si>
  <si>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</si>
  <si>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</si>
  <si>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</si>
  <si>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</si>
  <si>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</si>
  <si>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</si>
  <si>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</si>
  <si>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</si>
  <si>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</si>
  <si>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</si>
  <si>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</si>
  <si>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</si>
  <si>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</si>
  <si>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</si>
  <si>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212203</t>
  </si>
  <si>
    <t>Pago de hora Extraordinarias</t>
  </si>
  <si>
    <t>AL 30 JUNIO 2023</t>
  </si>
  <si>
    <t>CEPM</t>
  </si>
  <si>
    <t>BAYAHIBE</t>
  </si>
  <si>
    <t>PUERTO PLATA DE ELECTRICIDAD</t>
  </si>
  <si>
    <t>ETD</t>
  </si>
  <si>
    <t>GRUPO EOLICO DOMINICANAO</t>
  </si>
  <si>
    <t>LEAR INVESTMENT</t>
  </si>
  <si>
    <t>SAN PEDRO BIOENERGY</t>
  </si>
  <si>
    <t>CDEEE</t>
  </si>
  <si>
    <t>JRC</t>
  </si>
  <si>
    <t>CORPORACION TURISTICA</t>
  </si>
  <si>
    <t>COOMPAÑIA DE ELECTRICIDAD BAYAHIBE</t>
  </si>
  <si>
    <t>PARQUE EOLICO DEL CARIBE</t>
  </si>
  <si>
    <t>OTROS INGRESOS</t>
  </si>
  <si>
    <t>Interinato</t>
  </si>
  <si>
    <t>211211</t>
  </si>
  <si>
    <t>AL 31 JULIO 2023</t>
  </si>
  <si>
    <t>COSTASUR DOMINICANA</t>
  </si>
  <si>
    <t>EDENORTR</t>
  </si>
  <si>
    <t>LOS ORIGENES POWER</t>
  </si>
  <si>
    <t>KARPOWERSHIP</t>
  </si>
  <si>
    <t>PARQUES HEOLICO DEL CARIBE</t>
  </si>
  <si>
    <t>SERVICIOS TURISTICOS PUNTA CANA</t>
  </si>
  <si>
    <t>ENREN SRL</t>
  </si>
  <si>
    <t>EMERALD SOLAR</t>
  </si>
  <si>
    <t>GRUPO HOLICO DOMINICANO</t>
  </si>
  <si>
    <t>COMPAÑÍA ELECT. BAYAHIBE</t>
  </si>
  <si>
    <t>SEABOARD</t>
  </si>
  <si>
    <t>AL 31 AGOSTO 2023</t>
  </si>
  <si>
    <t>POSEIDOM</t>
  </si>
  <si>
    <t>HEGEHID</t>
  </si>
  <si>
    <t>MONTECRITI SOLAR</t>
  </si>
  <si>
    <t>HEGEHAINA</t>
  </si>
  <si>
    <t>PARQUES EOLICOS DOMINICANOS</t>
  </si>
  <si>
    <t>214202</t>
  </si>
  <si>
    <t>Gratificaciones por Pasantías</t>
  </si>
  <si>
    <t>Agosto</t>
  </si>
  <si>
    <t>RELACION DE INGRESOS AGOSTO 2023</t>
  </si>
  <si>
    <t>AL 30 SEPTIEMBRE 2023</t>
  </si>
  <si>
    <t>PUEBLO VIEJO</t>
  </si>
  <si>
    <t>PALAMARA LA VEGA</t>
  </si>
  <si>
    <t>EGPC</t>
  </si>
  <si>
    <t>EREN</t>
  </si>
  <si>
    <t xml:space="preserve">PALAMARA  </t>
  </si>
  <si>
    <t>PUERTO PLATA DE ENERGIA</t>
  </si>
  <si>
    <t>PARQUES EOLICOS DEL CARIBA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</si>
  <si>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</si>
  <si>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</si>
  <si>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</si>
  <si>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</si>
  <si>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</si>
  <si>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</si>
  <si>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211201</t>
  </si>
  <si>
    <t>Personal Igualado</t>
  </si>
  <si>
    <t>211202</t>
  </si>
  <si>
    <t>Sueldos Personal Nominal</t>
  </si>
  <si>
    <t>211204</t>
  </si>
  <si>
    <t>Personal de Servicios especiales</t>
  </si>
  <si>
    <t>211209</t>
  </si>
  <si>
    <t>Personal Con Caracter eventual</t>
  </si>
  <si>
    <t>211501</t>
  </si>
  <si>
    <t>Prestaciones económicas</t>
  </si>
  <si>
    <t>211504</t>
  </si>
  <si>
    <t>Proporción de vacaciones no disfrutadas</t>
  </si>
  <si>
    <t>2122</t>
  </si>
  <si>
    <t>Compensación</t>
  </si>
  <si>
    <t>212202</t>
  </si>
  <si>
    <t>Compensacion por hora extraordinarias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</si>
  <si>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</si>
  <si>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</si>
  <si>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</si>
  <si>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</si>
  <si>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</si>
  <si>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</si>
  <si>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</si>
  <si>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</si>
  <si>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</si>
  <si>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</si>
  <si>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</si>
  <si>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</si>
  <si>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</si>
  <si>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</si>
  <si>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</si>
  <si>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</si>
  <si>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</si>
  <si>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</si>
  <si>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</si>
  <si>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</si>
  <si>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</si>
  <si>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</si>
  <si>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</si>
  <si>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</si>
  <si>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224</t>
  </si>
  <si>
    <t>TRANSPORTE Y ALMACENAJE</t>
  </si>
  <si>
    <t>224201</t>
  </si>
  <si>
    <t>Fletes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</si>
  <si>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</si>
  <si>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</si>
  <si>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</si>
  <si>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</si>
  <si>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</si>
  <si>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</si>
  <si>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</si>
  <si>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</si>
  <si>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</si>
  <si>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</si>
  <si>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225801</t>
  </si>
  <si>
    <t>Otros Alquileres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</si>
  <si>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</si>
  <si>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</si>
  <si>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</si>
  <si>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</si>
  <si>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</si>
  <si>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</si>
  <si>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</si>
  <si>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</si>
  <si>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</si>
  <si>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</si>
  <si>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</si>
  <si>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</si>
  <si>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</si>
  <si>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</si>
  <si>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</si>
  <si>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</si>
  <si>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</si>
  <si>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</si>
  <si>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</si>
  <si>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</si>
  <si>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</si>
  <si>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</si>
  <si>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</si>
  <si>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</si>
  <si>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</si>
  <si>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</si>
  <si>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</si>
  <si>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</si>
  <si>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</si>
  <si>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</si>
  <si>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</si>
  <si>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</si>
  <si>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</si>
  <si>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</si>
  <si>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</si>
  <si>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</si>
  <si>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</si>
  <si>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</si>
  <si>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228301</t>
  </si>
  <si>
    <t>Servicios Sanitarios Médicos y Veterinarios</t>
  </si>
  <si>
    <t>228401</t>
  </si>
  <si>
    <t>Servicios Funerarios y Conexos</t>
  </si>
  <si>
    <t>2285</t>
  </si>
  <si>
    <t>Fumigación, lavandería, limpieza e higiene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</si>
  <si>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</si>
  <si>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</si>
  <si>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</si>
  <si>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</si>
  <si>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</si>
  <si>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</si>
  <si>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</si>
  <si>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</si>
  <si>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</si>
  <si>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</si>
  <si>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</si>
  <si>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</si>
  <si>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</si>
  <si>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</si>
  <si>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</si>
  <si>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Serv. de Ing. Arq. invest. y analisis de fact.</t>
  </si>
  <si>
    <t>2288</t>
  </si>
  <si>
    <t>Impuestos, Derechos y Tasas</t>
  </si>
  <si>
    <t>228802</t>
  </si>
  <si>
    <t>Derechos</t>
  </si>
  <si>
    <t>228803</t>
  </si>
  <si>
    <t>Tasas</t>
  </si>
  <si>
    <t>229101</t>
  </si>
  <si>
    <t>Otras contrataciones de serevicios</t>
  </si>
  <si>
    <t>229203</t>
  </si>
  <si>
    <t>Servicio de Catering</t>
  </si>
  <si>
    <t>23</t>
  </si>
  <si>
    <t>2311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</si>
  <si>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</si>
  <si>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</si>
  <si>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</si>
  <si>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</si>
  <si>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</si>
  <si>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</si>
  <si>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</si>
  <si>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</si>
  <si>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</si>
  <si>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</si>
  <si>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</si>
  <si>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</si>
  <si>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</si>
  <si>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</si>
  <si>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</si>
  <si>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232401</t>
  </si>
  <si>
    <t>Calzados</t>
  </si>
  <si>
    <t>233</t>
  </si>
  <si>
    <t>Papel, cartón e impresos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</si>
  <si>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</si>
  <si>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</si>
  <si>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</si>
  <si>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</si>
  <si>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</si>
  <si>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</si>
  <si>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</t>
  </si>
  <si>
    <t>PRODUCTOS FARMACÉUTICOS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</si>
  <si>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</si>
  <si>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</si>
  <si>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</si>
  <si>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</si>
  <si>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</si>
  <si>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</si>
  <si>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</si>
  <si>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</si>
  <si>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</si>
  <si>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</si>
  <si>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</si>
  <si>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</si>
  <si>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</si>
  <si>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</si>
  <si>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</si>
  <si>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</si>
  <si>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</si>
  <si>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</si>
  <si>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</si>
  <si>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</si>
  <si>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</si>
  <si>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</si>
  <si>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</si>
  <si>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</si>
  <si>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</si>
  <si>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</si>
  <si>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</si>
  <si>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</si>
  <si>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</si>
  <si>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</si>
  <si>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</si>
  <si>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</si>
  <si>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</si>
  <si>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</si>
  <si>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</si>
  <si>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</si>
  <si>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237104</t>
  </si>
  <si>
    <t>Gas GLP</t>
  </si>
  <si>
    <t>237106</t>
  </si>
  <si>
    <t>Lubricantes</t>
  </si>
  <si>
    <t>237199</t>
  </si>
  <si>
    <t>Otros combustibles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</si>
  <si>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</si>
  <si>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</si>
  <si>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</si>
  <si>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</si>
  <si>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</si>
  <si>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</si>
  <si>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</si>
  <si>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</si>
  <si>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</si>
  <si>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</si>
  <si>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</si>
  <si>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</si>
  <si>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239102</t>
  </si>
  <si>
    <t>Utiles y materiales de limpieza e higiene personal</t>
  </si>
  <si>
    <t>239401</t>
  </si>
  <si>
    <t>Útiles destinados a actividades deportivas y recreativas</t>
  </si>
  <si>
    <t>239701</t>
  </si>
  <si>
    <t>Productos y útiles veterinarios</t>
  </si>
  <si>
    <t>2398</t>
  </si>
  <si>
    <t>Otros respuestos y accesorios menores</t>
  </si>
  <si>
    <t>239802</t>
  </si>
  <si>
    <t>Accesorios</t>
  </si>
  <si>
    <t>239902</t>
  </si>
  <si>
    <t>Bonos para Utiles Diversos</t>
  </si>
  <si>
    <t>2412</t>
  </si>
  <si>
    <t>ayuda y Donaciones a personas</t>
  </si>
  <si>
    <t>241202</t>
  </si>
  <si>
    <t>Ayuda y donaciones ocasionales a hogares y personas</t>
  </si>
  <si>
    <t>241401</t>
  </si>
  <si>
    <t>Becas 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</si>
  <si>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</si>
  <si>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</si>
  <si>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</si>
  <si>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</si>
  <si>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</si>
  <si>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octubre</t>
  </si>
  <si>
    <t>PUERTO PLATA</t>
  </si>
  <si>
    <t>PUEBLO VIEJO..</t>
  </si>
  <si>
    <t>PARQUES EOLICOS DEL CARIBE</t>
  </si>
  <si>
    <t>ENREN</t>
  </si>
  <si>
    <t>.DOMINICAN POWER</t>
  </si>
  <si>
    <t>MATRISOL</t>
  </si>
  <si>
    <t>KARPOWER SHIP</t>
  </si>
  <si>
    <t xml:space="preserve">EGEHID </t>
  </si>
  <si>
    <t>LEAR IVESTMENTS</t>
  </si>
  <si>
    <t>Octubre</t>
  </si>
  <si>
    <t>Débito</t>
  </si>
  <si>
    <t>Crédito</t>
  </si>
  <si>
    <t>236104</t>
  </si>
  <si>
    <t>Productos de yeso</t>
  </si>
  <si>
    <t>236404</t>
  </si>
  <si>
    <t>Piedra, arcilla y arena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</si>
  <si>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noviembre 2023</t>
    </r>
  </si>
  <si>
    <t>Value08</t>
  </si>
  <si>
    <t>212204</t>
  </si>
  <si>
    <t>Primas de Transporte</t>
  </si>
  <si>
    <t>COD. ACTIVO</t>
  </si>
  <si>
    <t>DESCRIPCION</t>
  </si>
  <si>
    <t>MOD. DE VALOR</t>
  </si>
  <si>
    <t>UBICACION</t>
  </si>
  <si>
    <t>FECHA ADQ.</t>
  </si>
  <si>
    <t>PRECIO ADQ.
(RD$)</t>
  </si>
  <si>
    <t>VIDA ULT. (AÑOS)</t>
  </si>
  <si>
    <t>VIDA UTIL REST. (MES)</t>
  </si>
  <si>
    <t>FECHA ULT. DEP.</t>
  </si>
  <si>
    <t>VALOR DEP. MES
(RD$)</t>
  </si>
  <si>
    <t>Depreciacion Acumulada 
(RD$)</t>
  </si>
  <si>
    <t>VALOR EN LIBRO
(RD$)</t>
  </si>
  <si>
    <t>SIE617-000001908</t>
  </si>
  <si>
    <t>TELEFONO IP GRANDSTREAM GXP2160</t>
  </si>
  <si>
    <t>GERENCIA DE SUMINISTROS</t>
  </si>
  <si>
    <t>SIE617-000001909</t>
  </si>
  <si>
    <t>SIE617-000001910</t>
  </si>
  <si>
    <t>SIE617-000001911</t>
  </si>
  <si>
    <t>SIE617-000001912</t>
  </si>
  <si>
    <t>SIE617-000001913</t>
  </si>
  <si>
    <t>SIE617-000001914</t>
  </si>
  <si>
    <t>SIE617-000001915</t>
  </si>
  <si>
    <t>SIE617-000001916</t>
  </si>
  <si>
    <t>SIE617-000001917</t>
  </si>
  <si>
    <t>SIE617-000001918</t>
  </si>
  <si>
    <t>SIE617-000001919</t>
  </si>
  <si>
    <t>SIE617-000001920</t>
  </si>
  <si>
    <t>SIE617-000001921</t>
  </si>
  <si>
    <t>SIE617-000001922</t>
  </si>
  <si>
    <t>SIE617-000001923</t>
  </si>
  <si>
    <t>SIE617-000001924</t>
  </si>
  <si>
    <t>SIE617-000001925</t>
  </si>
  <si>
    <t>SIE617-000001926</t>
  </si>
  <si>
    <t>SIE617-000001927</t>
  </si>
  <si>
    <t>SIE617-000001928</t>
  </si>
  <si>
    <t>SIE617-000001929</t>
  </si>
  <si>
    <t>SIE617-000001930</t>
  </si>
  <si>
    <t>SIE617-000001931</t>
  </si>
  <si>
    <t>SIE617-000001932</t>
  </si>
  <si>
    <t>SIE617-000001933</t>
  </si>
  <si>
    <t>SIE617-000001934</t>
  </si>
  <si>
    <t>SIE617-000001935</t>
  </si>
  <si>
    <t>SIE617-000001936</t>
  </si>
  <si>
    <t>SIE617-000001937</t>
  </si>
  <si>
    <t>SIE617-000001938</t>
  </si>
  <si>
    <t>SIE617-000001939</t>
  </si>
  <si>
    <t>SIE617-000001940</t>
  </si>
  <si>
    <t>SIE617-000001941</t>
  </si>
  <si>
    <t>SIE617-000001942</t>
  </si>
  <si>
    <t>SIE617-000001943</t>
  </si>
  <si>
    <t>SIE617-000001944</t>
  </si>
  <si>
    <t>SIE617-000001945</t>
  </si>
  <si>
    <t>SIE617-000001946</t>
  </si>
  <si>
    <t>SIE617-000001947</t>
  </si>
  <si>
    <t>SIE617-000001948</t>
  </si>
  <si>
    <t>SIE617-000001949</t>
  </si>
  <si>
    <t>SIE617-000001950</t>
  </si>
  <si>
    <t>SIE617-000001951</t>
  </si>
  <si>
    <t>SIE617-000001952</t>
  </si>
  <si>
    <t>SIE617-000001953</t>
  </si>
  <si>
    <t>SIE617-000001954</t>
  </si>
  <si>
    <t>SIE617-000001955</t>
  </si>
  <si>
    <t>SIE617-000001956</t>
  </si>
  <si>
    <t>SIE617-000001959</t>
  </si>
  <si>
    <t>SIE617-000001960</t>
  </si>
  <si>
    <t>TANQUE DE PRESION WATER C2N80GV</t>
  </si>
  <si>
    <t>SIE617-000001957</t>
  </si>
  <si>
    <t>CONDENSADOR DE AIRE ACONDICIONADO 5 TONS</t>
  </si>
  <si>
    <t>SIE617-000001958</t>
  </si>
  <si>
    <t>SIE617-000001904</t>
  </si>
  <si>
    <t>TRITURADORA DE PAPEL PX1006 P/12H</t>
  </si>
  <si>
    <t>SIE617-000001905</t>
  </si>
  <si>
    <t>SIE617-000001906</t>
  </si>
  <si>
    <t>SIE617-000001907</t>
  </si>
  <si>
    <t>SIE617-000001900</t>
  </si>
  <si>
    <t>SCANNER FUJITSU IX 1600</t>
  </si>
  <si>
    <t>SIE617-000001901</t>
  </si>
  <si>
    <t>SIE617-000001902</t>
  </si>
  <si>
    <t>SIE617-000001903</t>
  </si>
  <si>
    <t>SIE617-000001899</t>
  </si>
  <si>
    <t>PARA COMPRA DE ACTIVOS</t>
  </si>
  <si>
    <t>ALMACEN</t>
  </si>
  <si>
    <t>NO DEPRECIADO</t>
  </si>
  <si>
    <t>SIE617-000001648</t>
  </si>
  <si>
    <t>TELEFONO GRANDSTREAM GXP1628</t>
  </si>
  <si>
    <t>SIE617-000001649</t>
  </si>
  <si>
    <t>SIE617-000001650</t>
  </si>
  <si>
    <t>SIE617-000001651</t>
  </si>
  <si>
    <t>SIE617-000001652</t>
  </si>
  <si>
    <t>SIE617-000001653</t>
  </si>
  <si>
    <t>SIE617-000001654</t>
  </si>
  <si>
    <t>SIE617-000001655</t>
  </si>
  <si>
    <t>SIE617-000001656</t>
  </si>
  <si>
    <t>SIE617-000001657</t>
  </si>
  <si>
    <t>SIE617-000001658</t>
  </si>
  <si>
    <t>SIE617-000001659</t>
  </si>
  <si>
    <t>SIE617-000001660</t>
  </si>
  <si>
    <t>SIE617-000001661</t>
  </si>
  <si>
    <t>SIE617-000001662</t>
  </si>
  <si>
    <t>SIE617-000001663</t>
  </si>
  <si>
    <t>SIE617-000001664</t>
  </si>
  <si>
    <t>SIE617-000001665</t>
  </si>
  <si>
    <t>SIE617-000001666</t>
  </si>
  <si>
    <t>SIE617-000001667</t>
  </si>
  <si>
    <t>SIE617-000001668</t>
  </si>
  <si>
    <t>SIE617-000001669</t>
  </si>
  <si>
    <t>SIE617-000001670</t>
  </si>
  <si>
    <t>SIE617-000001671</t>
  </si>
  <si>
    <t>SIE617-000001672</t>
  </si>
  <si>
    <t>SIE617-000001673</t>
  </si>
  <si>
    <t>SIE617-000001674</t>
  </si>
  <si>
    <t>SIE617-000001675</t>
  </si>
  <si>
    <t>SIE617-000001676</t>
  </si>
  <si>
    <t>SIE617-000001677</t>
  </si>
  <si>
    <t>SIE617-000001678</t>
  </si>
  <si>
    <t>SIE617-000001679</t>
  </si>
  <si>
    <t>SIE617-000001680</t>
  </si>
  <si>
    <t>SIE617-000001681</t>
  </si>
  <si>
    <t>SIE617-000001682</t>
  </si>
  <si>
    <t>SIE617-000001683</t>
  </si>
  <si>
    <t>SIE617-000001684</t>
  </si>
  <si>
    <t>SIE617-000001685</t>
  </si>
  <si>
    <t>SIE617-000001686</t>
  </si>
  <si>
    <t>SIE617-000001687</t>
  </si>
  <si>
    <t>SIE617-000001688</t>
  </si>
  <si>
    <t>SIE617-000001689</t>
  </si>
  <si>
    <t>SIE617-000001690</t>
  </si>
  <si>
    <t>SIE617-000001691</t>
  </si>
  <si>
    <t>SIE617-000001692</t>
  </si>
  <si>
    <t>SIE617-000001693</t>
  </si>
  <si>
    <t>SIE617-000001694</t>
  </si>
  <si>
    <t>SIE617-000001695</t>
  </si>
  <si>
    <t>SIE617-000001696</t>
  </si>
  <si>
    <t>SIE617-000001697</t>
  </si>
  <si>
    <t>SIE617-000001698</t>
  </si>
  <si>
    <t>SIE617-000001699</t>
  </si>
  <si>
    <t>SIE617-000001700</t>
  </si>
  <si>
    <t>SIE617-000001701</t>
  </si>
  <si>
    <t>SIE617-000001702</t>
  </si>
  <si>
    <t>SIE617-000001703</t>
  </si>
  <si>
    <t>SIE617-000001704</t>
  </si>
  <si>
    <t>SIE617-000001705</t>
  </si>
  <si>
    <t>SIE617-000001706</t>
  </si>
  <si>
    <t>SIE617-000001707</t>
  </si>
  <si>
    <t>SIE617-000001708</t>
  </si>
  <si>
    <t>SIE617-000001709</t>
  </si>
  <si>
    <t>SIE617-000001710</t>
  </si>
  <si>
    <t>SIE617-000001711</t>
  </si>
  <si>
    <t>SIE617-000001712</t>
  </si>
  <si>
    <t>SIE617-000001713</t>
  </si>
  <si>
    <t>SIE617-000001714</t>
  </si>
  <si>
    <t>SIE617-000001715</t>
  </si>
  <si>
    <t>SIE617-000001716</t>
  </si>
  <si>
    <t>SIE617-000001717</t>
  </si>
  <si>
    <t>SIE617-000001718</t>
  </si>
  <si>
    <t>SIE617-000001719</t>
  </si>
  <si>
    <t>SIE617-000001720</t>
  </si>
  <si>
    <t>SIE617-000001721</t>
  </si>
  <si>
    <t>SIE617-000001722</t>
  </si>
  <si>
    <t>SIE617-000001723</t>
  </si>
  <si>
    <t>SIE617-000001724</t>
  </si>
  <si>
    <t>SIE617-000001725</t>
  </si>
  <si>
    <t>SIE617-000001726</t>
  </si>
  <si>
    <t>SIE617-000001727</t>
  </si>
  <si>
    <t>SIE617-000001728</t>
  </si>
  <si>
    <t>SIE617-000001729</t>
  </si>
  <si>
    <t>SIE617-000001730</t>
  </si>
  <si>
    <t>SIE617-000001731</t>
  </si>
  <si>
    <t>SIE617-000001732</t>
  </si>
  <si>
    <t>SIE617-000001733</t>
  </si>
  <si>
    <t>SIE617-000001734</t>
  </si>
  <si>
    <t>SIE617-000001735</t>
  </si>
  <si>
    <t>SIE617-000001736</t>
  </si>
  <si>
    <t>SIE617-000001737</t>
  </si>
  <si>
    <t>SIE617-000001738</t>
  </si>
  <si>
    <t>SIE617-000001739</t>
  </si>
  <si>
    <t>SIE617-000001740</t>
  </si>
  <si>
    <t>SIE617-000001741</t>
  </si>
  <si>
    <t>SIE617-000001742</t>
  </si>
  <si>
    <t>SIE617-000001743</t>
  </si>
  <si>
    <t>SIE617-000001744</t>
  </si>
  <si>
    <t>SIE617-000001745</t>
  </si>
  <si>
    <t>SIE617-000001746</t>
  </si>
  <si>
    <t>GERENCIA DE PROTOCOLO</t>
  </si>
  <si>
    <t>SIE617-000001747</t>
  </si>
  <si>
    <t>SIE617-000001748</t>
  </si>
  <si>
    <t>SIE617-000001749</t>
  </si>
  <si>
    <t>SIE617-000001750</t>
  </si>
  <si>
    <t>SIE617-000001751</t>
  </si>
  <si>
    <t>SIE617-000001752</t>
  </si>
  <si>
    <t>SIE617-000001753</t>
  </si>
  <si>
    <t>SIE617-000001754</t>
  </si>
  <si>
    <t>SIE617-000001755</t>
  </si>
  <si>
    <t>SIE617-000001756</t>
  </si>
  <si>
    <t>SIE617-000001757</t>
  </si>
  <si>
    <t>SIE617-000001758</t>
  </si>
  <si>
    <t>SIE617-000001759</t>
  </si>
  <si>
    <t>SIE617-000001760</t>
  </si>
  <si>
    <t>SIE617-000001761</t>
  </si>
  <si>
    <t>SIE617-000001762</t>
  </si>
  <si>
    <t>SIE617-000001763</t>
  </si>
  <si>
    <t>SIE617-000001764</t>
  </si>
  <si>
    <t>SIE617-000001765</t>
  </si>
  <si>
    <t>SIE617-000001766</t>
  </si>
  <si>
    <t>SIE617-000001767</t>
  </si>
  <si>
    <t>SIE617-000001768</t>
  </si>
  <si>
    <t>SIE617-000001769</t>
  </si>
  <si>
    <t>SIE617-000001770</t>
  </si>
  <si>
    <t>SIE617-000001771</t>
  </si>
  <si>
    <t>SIE617-000001772</t>
  </si>
  <si>
    <t>SIE617-000001773</t>
  </si>
  <si>
    <t>SIE617-000001774</t>
  </si>
  <si>
    <t>SIE617-000001775</t>
  </si>
  <si>
    <t>SIE617-000001776</t>
  </si>
  <si>
    <t>SIE617-000001777</t>
  </si>
  <si>
    <t>SIE617-000001778</t>
  </si>
  <si>
    <t>SIE617-000001779</t>
  </si>
  <si>
    <t>SIE617-000001780</t>
  </si>
  <si>
    <t>SIE617-000001781</t>
  </si>
  <si>
    <t>SIE617-000001782</t>
  </si>
  <si>
    <t>SIE617-000001783</t>
  </si>
  <si>
    <t>SIE617-000001784</t>
  </si>
  <si>
    <t>SIE617-000001785</t>
  </si>
  <si>
    <t>SIE617-000001786</t>
  </si>
  <si>
    <t>SIE617-000001787</t>
  </si>
  <si>
    <t>SIE617-000001788</t>
  </si>
  <si>
    <t>SIE617-000001789</t>
  </si>
  <si>
    <t>SIE617-000001790</t>
  </si>
  <si>
    <t>SIE617-000001791</t>
  </si>
  <si>
    <t>SIE617-000001792</t>
  </si>
  <si>
    <t>SIE617-000001793</t>
  </si>
  <si>
    <t>SIE617-000001794</t>
  </si>
  <si>
    <t>SIE617-000001795</t>
  </si>
  <si>
    <t>SIE617-000001796</t>
  </si>
  <si>
    <t>SIE617-000001797</t>
  </si>
  <si>
    <t>SIE617-000001798</t>
  </si>
  <si>
    <t>SIE617-000001799</t>
  </si>
  <si>
    <t>SIE617-000001800</t>
  </si>
  <si>
    <t>SIE617-000001801</t>
  </si>
  <si>
    <t>SIE617-000001802</t>
  </si>
  <si>
    <t>SIE617-000001803</t>
  </si>
  <si>
    <t>SIE617-000001804</t>
  </si>
  <si>
    <t>SIE617-000001805</t>
  </si>
  <si>
    <t>SIE617-000001806</t>
  </si>
  <si>
    <t>SIE617-000001807</t>
  </si>
  <si>
    <t>SIE617-000001808</t>
  </si>
  <si>
    <t>SIE617-000001809</t>
  </si>
  <si>
    <t>SIE617-000001810</t>
  </si>
  <si>
    <t>SIE617-000001811</t>
  </si>
  <si>
    <t>SIE617-000001812</t>
  </si>
  <si>
    <t>SIE617-000001813</t>
  </si>
  <si>
    <t>SIE617-000001814</t>
  </si>
  <si>
    <t>SIE617-000001815</t>
  </si>
  <si>
    <t>SIE617-000001816</t>
  </si>
  <si>
    <t>SIE617-000001817</t>
  </si>
  <si>
    <t>SIE617-000001818</t>
  </si>
  <si>
    <t>SIE617-000001819</t>
  </si>
  <si>
    <t>SIE617-000001820</t>
  </si>
  <si>
    <t>SIE617-000001821</t>
  </si>
  <si>
    <t>SIE617-000001822</t>
  </si>
  <si>
    <t>SIE617-000001823</t>
  </si>
  <si>
    <t>SIE617-000001824</t>
  </si>
  <si>
    <t>SIE617-000001825</t>
  </si>
  <si>
    <t>SIE617-000001826</t>
  </si>
  <si>
    <t>SIE617-000001827</t>
  </si>
  <si>
    <t>SIE617-000001828</t>
  </si>
  <si>
    <t>SIE617-000001829</t>
  </si>
  <si>
    <t>SIE617-000001830</t>
  </si>
  <si>
    <t>SIE617-000001831</t>
  </si>
  <si>
    <t>SIE617-000001832</t>
  </si>
  <si>
    <t>SIE617-000001833</t>
  </si>
  <si>
    <t>SIE617-000001834</t>
  </si>
  <si>
    <t>SIE617-000001835</t>
  </si>
  <si>
    <t>SIE617-000001836</t>
  </si>
  <si>
    <t>SIE617-000001837</t>
  </si>
  <si>
    <t>SIE617-000001838</t>
  </si>
  <si>
    <t>SIE617-000001839</t>
  </si>
  <si>
    <t>SIE617-000001840</t>
  </si>
  <si>
    <t>SIE617-000001841</t>
  </si>
  <si>
    <t>SIE617-000001842</t>
  </si>
  <si>
    <t>SIE617-000001843</t>
  </si>
  <si>
    <t>SIE617-000001844</t>
  </si>
  <si>
    <t>SIE617-000001845</t>
  </si>
  <si>
    <t>SIE617-000001846</t>
  </si>
  <si>
    <t>SIE617-000001847</t>
  </si>
  <si>
    <t>SIE617-000001848</t>
  </si>
  <si>
    <t>SIE617-000001849</t>
  </si>
  <si>
    <t>SIE617-000001850</t>
  </si>
  <si>
    <t>SIE617-000001851</t>
  </si>
  <si>
    <t>SIE617-000001852</t>
  </si>
  <si>
    <t>SIE617-000001853</t>
  </si>
  <si>
    <t>SIE617-000001854</t>
  </si>
  <si>
    <t>SIE617-000001855</t>
  </si>
  <si>
    <t>SIE617-000001856</t>
  </si>
  <si>
    <t>SIE617-000001857</t>
  </si>
  <si>
    <t>SIE617-000001858</t>
  </si>
  <si>
    <t>SIE617-000001859</t>
  </si>
  <si>
    <t>SIE617-000001860</t>
  </si>
  <si>
    <t>SIE617-000001861</t>
  </si>
  <si>
    <t>SIE617-000001862</t>
  </si>
  <si>
    <t>SIE617-000001863</t>
  </si>
  <si>
    <t>SIE617-000001864</t>
  </si>
  <si>
    <t>SIE617-000001865</t>
  </si>
  <si>
    <t>SIE617-000001866</t>
  </si>
  <si>
    <t>SIE617-000001867</t>
  </si>
  <si>
    <t>SIE617-000001868</t>
  </si>
  <si>
    <t>SIE617-000001869</t>
  </si>
  <si>
    <t>SIE617-000001870</t>
  </si>
  <si>
    <t>SIE617-000001871</t>
  </si>
  <si>
    <t>SIE617-000001872</t>
  </si>
  <si>
    <t>SIE617-000001873</t>
  </si>
  <si>
    <t>SIE617-000001874</t>
  </si>
  <si>
    <t>SIE617-000001875</t>
  </si>
  <si>
    <t>SIE617-000001876</t>
  </si>
  <si>
    <t>SIE617-000001877</t>
  </si>
  <si>
    <t>SIE617-000001878</t>
  </si>
  <si>
    <t>SIE617-000001879</t>
  </si>
  <si>
    <t>SIE617-000001880</t>
  </si>
  <si>
    <t>SIE617-000001881</t>
  </si>
  <si>
    <t>SIE617-000001882</t>
  </si>
  <si>
    <t>SIE617-000001883</t>
  </si>
  <si>
    <t>SIE617-000001884</t>
  </si>
  <si>
    <t>SIE617-000001885</t>
  </si>
  <si>
    <t>SIE617-000001886</t>
  </si>
  <si>
    <t>SIE617-000001887</t>
  </si>
  <si>
    <t>SIE617-000001888</t>
  </si>
  <si>
    <t>SIE617-000001889</t>
  </si>
  <si>
    <t>SIE617-000001890</t>
  </si>
  <si>
    <t>SIE617-000001891</t>
  </si>
  <si>
    <t>SIE617-000001892</t>
  </si>
  <si>
    <t>SIE617-000001893</t>
  </si>
  <si>
    <t>SIE617-000001894</t>
  </si>
  <si>
    <t>SIE617-000001895</t>
  </si>
  <si>
    <t>SIE617-000001896</t>
  </si>
  <si>
    <t>SIE617-000001897</t>
  </si>
  <si>
    <t>SIE617-000001647</t>
  </si>
  <si>
    <t>GABINETE PARA DESFIBRILADOR</t>
  </si>
  <si>
    <t>SIE614-000001815</t>
  </si>
  <si>
    <t>ACESS POINT INTERRUCTOR DE RED</t>
  </si>
  <si>
    <t>SIE614-000001816</t>
  </si>
  <si>
    <t>SIE614-000001817</t>
  </si>
  <si>
    <t>SIE614-000001818</t>
  </si>
  <si>
    <t>SIE614-000001819</t>
  </si>
  <si>
    <t>SIE614-000001820</t>
  </si>
  <si>
    <t>SIE614-000001821</t>
  </si>
  <si>
    <t>SIE614-000001822</t>
  </si>
  <si>
    <t>SIE614-000001823</t>
  </si>
  <si>
    <t>SIE614-000001824</t>
  </si>
  <si>
    <t>SIE614-000001825</t>
  </si>
  <si>
    <t>SIE614-000001826</t>
  </si>
  <si>
    <t>SIE614-000001827</t>
  </si>
  <si>
    <t>SIE614-000001828</t>
  </si>
  <si>
    <t>SIE614-000001829</t>
  </si>
  <si>
    <t>SIE617-000001633</t>
  </si>
  <si>
    <t>NEVERA FRIGIDAIRE EJECUTIVA</t>
  </si>
  <si>
    <t>SIE617-000001634</t>
  </si>
  <si>
    <t>ESTUFA TOPE DRIJA MILAN INOX 4</t>
  </si>
  <si>
    <t>SIE617-000001635</t>
  </si>
  <si>
    <t>SIE617-000001636</t>
  </si>
  <si>
    <t>CAFETERA BLACK&amp;DECKER</t>
  </si>
  <si>
    <t>SIE617-000001637</t>
  </si>
  <si>
    <t>ESTUFA TOPE DRIJA MILAN INOX 2</t>
  </si>
  <si>
    <t>SIE617-000001638</t>
  </si>
  <si>
    <t>SIE617-000001640</t>
  </si>
  <si>
    <t>SIE617-000001643</t>
  </si>
  <si>
    <t>NEVERA FRIGIDAIRE INOX EJECUTIVA</t>
  </si>
  <si>
    <t>SIE617-000001644</t>
  </si>
  <si>
    <t>SIE617-000001645</t>
  </si>
  <si>
    <t>SIE617-000001646</t>
  </si>
  <si>
    <t>SIE617-000001639</t>
  </si>
  <si>
    <t>PARA COMPRA DE ACTIVO</t>
  </si>
  <si>
    <t>SIE617-000001641</t>
  </si>
  <si>
    <t>SIE617-000001642</t>
  </si>
  <si>
    <t>SIE617-000001631</t>
  </si>
  <si>
    <t>MICROONDAS FRIGIDAIRE</t>
  </si>
  <si>
    <t>COMEDOR SIE</t>
  </si>
  <si>
    <t>SIE614-000001687</t>
  </si>
  <si>
    <t>CAMAR HIKVISION DS2CD1353G0</t>
  </si>
  <si>
    <t>PROTECOM JUMBO LUPERON</t>
  </si>
  <si>
    <t>SIE614-000001688</t>
  </si>
  <si>
    <t>SIE614-000001689</t>
  </si>
  <si>
    <t>PROTECOM PLAZA CENTRAL</t>
  </si>
  <si>
    <t>SIE614-000001690</t>
  </si>
  <si>
    <t>SIE614-000001691</t>
  </si>
  <si>
    <t>PROTECOM VILLA MELLA</t>
  </si>
  <si>
    <t>SIE614-000001692</t>
  </si>
  <si>
    <t>SIE614-000001693</t>
  </si>
  <si>
    <t>PROTECOM LA CALETA</t>
  </si>
  <si>
    <t>SIE614-000001694</t>
  </si>
  <si>
    <t>SIE614-000001695</t>
  </si>
  <si>
    <t>PROTECOM  LAS AMERICAS</t>
  </si>
  <si>
    <t>SIE614-000001696</t>
  </si>
  <si>
    <t>SIE614-000001697</t>
  </si>
  <si>
    <t>PROTECOM HIGUEY</t>
  </si>
  <si>
    <t>SIE614-000001698</t>
  </si>
  <si>
    <t>SIE614-000001699</t>
  </si>
  <si>
    <t>PROTECOM ROMANA</t>
  </si>
  <si>
    <t>SIE614-000001700</t>
  </si>
  <si>
    <t>SIE614-000001701</t>
  </si>
  <si>
    <t>SIE614-000001702</t>
  </si>
  <si>
    <t>PROTECOM SAN PEDRO DE MACORIS</t>
  </si>
  <si>
    <t>SIE614-000001703</t>
  </si>
  <si>
    <t>SIE614-000001704</t>
  </si>
  <si>
    <t>SIE614-000001705</t>
  </si>
  <si>
    <t>PROTECOM PEDERNALES</t>
  </si>
  <si>
    <t>SIE614-000001706</t>
  </si>
  <si>
    <t>SIE614-000001707</t>
  </si>
  <si>
    <t>PROTECOM BARAHONA</t>
  </si>
  <si>
    <t>SIE614-000001708</t>
  </si>
  <si>
    <t>SIE614-000001709</t>
  </si>
  <si>
    <t>PROTECOM SAN JUAN</t>
  </si>
  <si>
    <t>SIE614-000001710</t>
  </si>
  <si>
    <t>SIE614-000001711</t>
  </si>
  <si>
    <t>SIE614-000001712</t>
  </si>
  <si>
    <t>PROTECOM AZUA</t>
  </si>
  <si>
    <t>SIE614-000001713</t>
  </si>
  <si>
    <t>SIE614-000001714</t>
  </si>
  <si>
    <t>SIE614-000001715</t>
  </si>
  <si>
    <t>PROTECOM BANI</t>
  </si>
  <si>
    <t>SIE614-000001716</t>
  </si>
  <si>
    <t>SIE614-000001717</t>
  </si>
  <si>
    <t>PROTECOM SAN CRISTOBAL</t>
  </si>
  <si>
    <t>SIE614-000001718</t>
  </si>
  <si>
    <t>SIE614-000001719</t>
  </si>
  <si>
    <t>PROTECOM PUERTO PLATA</t>
  </si>
  <si>
    <t>SIE614-000001720</t>
  </si>
  <si>
    <t>SIE614-000001721</t>
  </si>
  <si>
    <t>PROTECOM VALVERDE MAO</t>
  </si>
  <si>
    <t>SIE614-000001722</t>
  </si>
  <si>
    <t>SIE614-000001723</t>
  </si>
  <si>
    <t>SIE614-000001724</t>
  </si>
  <si>
    <t>SIE614-000001725</t>
  </si>
  <si>
    <t>PROTECOM SANTIAGO</t>
  </si>
  <si>
    <t>SIE614-000001726</t>
  </si>
  <si>
    <t>SIE614-000001727</t>
  </si>
  <si>
    <t>SIE614-000001728</t>
  </si>
  <si>
    <t>SIE614-000001729</t>
  </si>
  <si>
    <t>PROTECOM LA VEGA</t>
  </si>
  <si>
    <t>SIE614-000001730</t>
  </si>
  <si>
    <t>SIE614-000001731</t>
  </si>
  <si>
    <t>PROTECOM JARABACOA</t>
  </si>
  <si>
    <t>SIE614-000001732</t>
  </si>
  <si>
    <t>SIE614-000001733</t>
  </si>
  <si>
    <t>PROTECOM MOCA</t>
  </si>
  <si>
    <t>SIE614-000001734</t>
  </si>
  <si>
    <t>SIE614-000001735</t>
  </si>
  <si>
    <t>PROTECOM SAN FRANCISCO</t>
  </si>
  <si>
    <t>SIE614-000001736</t>
  </si>
  <si>
    <t>SIE614-000001737</t>
  </si>
  <si>
    <t>PROTECOM COTUI</t>
  </si>
  <si>
    <t>SIE614-000001738</t>
  </si>
  <si>
    <t>SIE614-000001739</t>
  </si>
  <si>
    <t>PROTECOM BONAO</t>
  </si>
  <si>
    <t>SIE614-000001740</t>
  </si>
  <si>
    <t>SIE614-000001741</t>
  </si>
  <si>
    <t>SIE614-000001742</t>
  </si>
  <si>
    <t>SIE614-000001743</t>
  </si>
  <si>
    <t>SIE614-000001744</t>
  </si>
  <si>
    <t>SIE614-000001745</t>
  </si>
  <si>
    <t>SIE614-000001746</t>
  </si>
  <si>
    <t>SIE614-000001747</t>
  </si>
  <si>
    <t>SIE614-000001748</t>
  </si>
  <si>
    <t>SIE614-000001749</t>
  </si>
  <si>
    <t>SIE614-000001750</t>
  </si>
  <si>
    <t>SIE614-000001751</t>
  </si>
  <si>
    <t>SIE614-000001752</t>
  </si>
  <si>
    <t>SIE614-000001753</t>
  </si>
  <si>
    <t>SIE614-000001754</t>
  </si>
  <si>
    <t>SIE614-000001755</t>
  </si>
  <si>
    <t>SIE614-000001756</t>
  </si>
  <si>
    <t>SIE614-000001757</t>
  </si>
  <si>
    <t>CAMAR HIKVISION DS2DE7A232IWAEB</t>
  </si>
  <si>
    <t>DIRECCION DE TECNOLOGIA</t>
  </si>
  <si>
    <t>SIE614-000001758</t>
  </si>
  <si>
    <t>VIDEO GRABADORA DE RED DE 128 CANALES</t>
  </si>
  <si>
    <t>SIE614-000001759</t>
  </si>
  <si>
    <t>VIDEO GRABADORA DE RED DE 8 CANALES</t>
  </si>
  <si>
    <t>SIE614-000001760</t>
  </si>
  <si>
    <t>SIE614-000001761</t>
  </si>
  <si>
    <t>SIE614-000001762</t>
  </si>
  <si>
    <t>SIE614-000001763</t>
  </si>
  <si>
    <t>SIE614-000001764</t>
  </si>
  <si>
    <t>SIE614-000001765</t>
  </si>
  <si>
    <t>SIE614-000001766</t>
  </si>
  <si>
    <t>SIE614-000001767</t>
  </si>
  <si>
    <t>SIE614-000001768</t>
  </si>
  <si>
    <t>SIE614-000001769</t>
  </si>
  <si>
    <t>SIE614-000001770</t>
  </si>
  <si>
    <t>SIE614-000001771</t>
  </si>
  <si>
    <t>SIE614-000001772</t>
  </si>
  <si>
    <t>SIE614-000001773</t>
  </si>
  <si>
    <t>SIE614-000001774</t>
  </si>
  <si>
    <t>SIE614-000001775</t>
  </si>
  <si>
    <t>SIE614-000001776</t>
  </si>
  <si>
    <t>SIE614-000001777</t>
  </si>
  <si>
    <t>SIE614-000001778</t>
  </si>
  <si>
    <t>SIE614-000001779</t>
  </si>
  <si>
    <t>SIE614-000001780</t>
  </si>
  <si>
    <t>SIE614-000001781</t>
  </si>
  <si>
    <t>SIE614-000001782</t>
  </si>
  <si>
    <t>KASSE ACTA</t>
  </si>
  <si>
    <t>SIE614-000001783</t>
  </si>
  <si>
    <t>SIE614-000001784</t>
  </si>
  <si>
    <t>SIE614-000001785</t>
  </si>
  <si>
    <t>SIE614-000001786</t>
  </si>
  <si>
    <t>SIE614-000001787</t>
  </si>
  <si>
    <t>SIE614-000001788</t>
  </si>
  <si>
    <t>SIE614-000001789</t>
  </si>
  <si>
    <t>BALANCEADOR DE CARGA FORTIGATE 80F</t>
  </si>
  <si>
    <t>SIE614-000001790</t>
  </si>
  <si>
    <t>MONITOR HIVISION DSD6043FNB</t>
  </si>
  <si>
    <t>SIE614-000001791</t>
  </si>
  <si>
    <t>SIE614-000001792</t>
  </si>
  <si>
    <t>SIE614-000001793</t>
  </si>
  <si>
    <t>SIE614-000001794</t>
  </si>
  <si>
    <t>SIE614-000001795</t>
  </si>
  <si>
    <t>SIE614-000001796</t>
  </si>
  <si>
    <t>SIE614-000001797</t>
  </si>
  <si>
    <t>SIE614-000001798</t>
  </si>
  <si>
    <t>SWITCH DE 24 PUERTOS POE+ ADMINISTRABLE</t>
  </si>
  <si>
    <t>SIE614-000001805</t>
  </si>
  <si>
    <t>SIE614-000001806</t>
  </si>
  <si>
    <t>SIE614-000001807</t>
  </si>
  <si>
    <t>SWITCH DE 48 PUERTOS POE+ ADMINISTRABLE</t>
  </si>
  <si>
    <t>SIE614-000001808</t>
  </si>
  <si>
    <t>SIE614-000001809</t>
  </si>
  <si>
    <t>PANEL DE 24 PUERTOS CATEGORIA 6</t>
  </si>
  <si>
    <t>SIE614-000001810</t>
  </si>
  <si>
    <t>SIE614-000001811</t>
  </si>
  <si>
    <t>SIE614-000001812</t>
  </si>
  <si>
    <t>PANEL DE 48 PUERTOS CATEGORIA 6</t>
  </si>
  <si>
    <t>SIE614-000001813</t>
  </si>
  <si>
    <t>SIE614-000001814</t>
  </si>
  <si>
    <t>UPS DE 1.4 KILOS APC</t>
  </si>
  <si>
    <t>SIE618-000000225</t>
  </si>
  <si>
    <t>DESFIBRILADOR POWERHEART AED G3</t>
  </si>
  <si>
    <t>DIRECCION DE RECURSOS HUMANOS</t>
  </si>
  <si>
    <t>SIE617-000001621</t>
  </si>
  <si>
    <t>AIRE ACONDICIONADO SPLIT 12000 BTU</t>
  </si>
  <si>
    <t>DIRECCION INFRAESTRUCTURA</t>
  </si>
  <si>
    <t>SIE617-000001622</t>
  </si>
  <si>
    <t>CONDENSADOR LENNOX  36000 BTU</t>
  </si>
  <si>
    <t>SIE617-000001623</t>
  </si>
  <si>
    <t>AIRE ACONDICIONADO SPLIT 18000 BTU</t>
  </si>
  <si>
    <t>SIE617-000001624</t>
  </si>
  <si>
    <t>SIE617-000001625</t>
  </si>
  <si>
    <t>AIRE ACONDICIONADO SPLIT 36000 BTU</t>
  </si>
  <si>
    <t>SIE617-000001626</t>
  </si>
  <si>
    <t>SIE617-000001627</t>
  </si>
  <si>
    <t>AIRE ACONDICIONADO SPLIT 24000 BTU</t>
  </si>
  <si>
    <t>SIE617-000001628</t>
  </si>
  <si>
    <t>SIE617-000001629</t>
  </si>
  <si>
    <t>SIE617-000001630</t>
  </si>
  <si>
    <t>CONDENSADOR LENNOX 60000 BTU</t>
  </si>
  <si>
    <t>SIE618-000000226</t>
  </si>
  <si>
    <t>DESFRIBILADOR POWERHEART AED G3</t>
  </si>
  <si>
    <t>SIE617-000001620</t>
  </si>
  <si>
    <t>CARRITO DE BARRA CROMO</t>
  </si>
  <si>
    <t>SALON CONFERENCIAS 2DA. PLANTA</t>
  </si>
  <si>
    <t>SIE617-000001616</t>
  </si>
  <si>
    <t>OTOSCOPIO (EVALUACION AUDITIVA)</t>
  </si>
  <si>
    <t>DISPENSARIO MEDICO</t>
  </si>
  <si>
    <t>SIE617-000001617</t>
  </si>
  <si>
    <t>ESFIGMOMANOMETRO DE PARED</t>
  </si>
  <si>
    <t>SIE617-000001618</t>
  </si>
  <si>
    <t>ESFIGMOMANOMETRO PORTATIL</t>
  </si>
  <si>
    <t>SIE617-000001619</t>
  </si>
  <si>
    <t>NEBULIZADOR PARA ADULTOS</t>
  </si>
  <si>
    <t>SIE614-000001319</t>
  </si>
  <si>
    <t>LAPTOP DELL LATITUDE 3420 14"</t>
  </si>
  <si>
    <t>DIR. ADMINISTRATIVA Y FINANC.</t>
  </si>
  <si>
    <t>SIE614-000001320</t>
  </si>
  <si>
    <t>PLANIFICACION Y DESARROLLO</t>
  </si>
  <si>
    <t>SIE614-000001321</t>
  </si>
  <si>
    <t>SIE614-000001322</t>
  </si>
  <si>
    <t>SIE614-000001323</t>
  </si>
  <si>
    <t>DIRECCION EJECUTIVA</t>
  </si>
  <si>
    <t>SIE614-000001324</t>
  </si>
  <si>
    <t>SIE614-000001325</t>
  </si>
  <si>
    <t>SIE614-000001326</t>
  </si>
  <si>
    <t>SIE614-000001327</t>
  </si>
  <si>
    <t>MERCADO ELECTRICO MINORISTA</t>
  </si>
  <si>
    <t>SIE614-000001328</t>
  </si>
  <si>
    <t>SECRETARIA DEL CONSEJO</t>
  </si>
  <si>
    <t>SIE614-000001329</t>
  </si>
  <si>
    <t>DIRECCION LEGAL</t>
  </si>
  <si>
    <t>SIE614-000001330</t>
  </si>
  <si>
    <t>SIE614-000001331</t>
  </si>
  <si>
    <t>SIE614-000001332</t>
  </si>
  <si>
    <t>SIE614-000001333</t>
  </si>
  <si>
    <t>SIE614-000001334</t>
  </si>
  <si>
    <t>SIE614-000001335</t>
  </si>
  <si>
    <t>SIE614-000001336</t>
  </si>
  <si>
    <t>LAPTOP DELL LATITUDE 342014"</t>
  </si>
  <si>
    <t>SIE614-000001337</t>
  </si>
  <si>
    <t>MERCADO ELECT. MAYORISTAS</t>
  </si>
  <si>
    <t>SIE614-000001338</t>
  </si>
  <si>
    <t>SIE614-000001339</t>
  </si>
  <si>
    <t>CPU DELL OPTIPLEX 3090 MICRO</t>
  </si>
  <si>
    <t>SIE614-000001340</t>
  </si>
  <si>
    <t>SIE614-000001341</t>
  </si>
  <si>
    <t>SIE614-000001342</t>
  </si>
  <si>
    <t>SIE614-000001343</t>
  </si>
  <si>
    <t>SIE614-000001344</t>
  </si>
  <si>
    <t>SIE614-000001345</t>
  </si>
  <si>
    <t>SIE614-000001346</t>
  </si>
  <si>
    <t>SIE614-000001347</t>
  </si>
  <si>
    <t>SIE614-000001348</t>
  </si>
  <si>
    <t>GERENCIA DE COMPRAS</t>
  </si>
  <si>
    <t>SIE614-000001349</t>
  </si>
  <si>
    <t>SIE614-000001350</t>
  </si>
  <si>
    <t>SIE614-000001351</t>
  </si>
  <si>
    <t>SIE614-000001352</t>
  </si>
  <si>
    <t>SIE614-000001353</t>
  </si>
  <si>
    <t>SIE614-000001354</t>
  </si>
  <si>
    <t>SIE614-000001355</t>
  </si>
  <si>
    <t>SIE614-000001356</t>
  </si>
  <si>
    <t>SIE614-000001357</t>
  </si>
  <si>
    <t>SIE614-000001358</t>
  </si>
  <si>
    <t>SIE614-000001359</t>
  </si>
  <si>
    <t>SIE614-000001360</t>
  </si>
  <si>
    <t>SIE614-000001361</t>
  </si>
  <si>
    <t>SIE614-000001362</t>
  </si>
  <si>
    <t>SIE614-000001363</t>
  </si>
  <si>
    <t>SIE614-000001364</t>
  </si>
  <si>
    <t>SIE614-000001365</t>
  </si>
  <si>
    <t>SIE614-000001366</t>
  </si>
  <si>
    <t>SIE614-000001367</t>
  </si>
  <si>
    <t>SIE614-000001368</t>
  </si>
  <si>
    <t>SIE614-000001369</t>
  </si>
  <si>
    <t>SECRETARIA GENERAL</t>
  </si>
  <si>
    <t>SIE614-000001370</t>
  </si>
  <si>
    <t>SIE614-000001371</t>
  </si>
  <si>
    <t>SIE614-000001372</t>
  </si>
  <si>
    <t>SIE614-000001373</t>
  </si>
  <si>
    <t>SIE614-000001374</t>
  </si>
  <si>
    <t>SIE614-000001375</t>
  </si>
  <si>
    <t>SIE614-000001376</t>
  </si>
  <si>
    <t>SIE614-000001377</t>
  </si>
  <si>
    <t>SIE614-000001378</t>
  </si>
  <si>
    <t>GERENCIA DE MANTENIMIENTO</t>
  </si>
  <si>
    <t>SIE614-000001379</t>
  </si>
  <si>
    <t>OFICINAS MANT. Y TRANSPORT</t>
  </si>
  <si>
    <t>SIE614-000001380</t>
  </si>
  <si>
    <t>SIE614-000001381</t>
  </si>
  <si>
    <t>SIE614-000001382</t>
  </si>
  <si>
    <t>SIE614-000001383</t>
  </si>
  <si>
    <t>LIBRE ACCESO INFORMACION</t>
  </si>
  <si>
    <t>SIE614-000001384</t>
  </si>
  <si>
    <t>SIE614-000001385</t>
  </si>
  <si>
    <t>SIE614-000001386</t>
  </si>
  <si>
    <t>SIE614-000001387</t>
  </si>
  <si>
    <t>CONTRALORIA</t>
  </si>
  <si>
    <t>SIE614-000001388</t>
  </si>
  <si>
    <t>SIE614-000001389</t>
  </si>
  <si>
    <t>SIE614-000001390</t>
  </si>
  <si>
    <t>RECURSOS JERALQUICOS</t>
  </si>
  <si>
    <t>SIE614-000001391</t>
  </si>
  <si>
    <t>SIE614-000001392</t>
  </si>
  <si>
    <t>SIE614-000001393</t>
  </si>
  <si>
    <t>SIE614-000001394</t>
  </si>
  <si>
    <t>SIE614-000001395</t>
  </si>
  <si>
    <t>SIE614-000001396</t>
  </si>
  <si>
    <t>SIE614-000001397</t>
  </si>
  <si>
    <t>SIE614-000001398</t>
  </si>
  <si>
    <t>SIE614-000001399</t>
  </si>
  <si>
    <t>SIE614-000001400</t>
  </si>
  <si>
    <t>SIE614-000001401</t>
  </si>
  <si>
    <t>SIE614-000001402</t>
  </si>
  <si>
    <t>SIE614-000001403</t>
  </si>
  <si>
    <t>DESPACHO SUPERINTENDENTE</t>
  </si>
  <si>
    <t>SIE614-000001404</t>
  </si>
  <si>
    <t>DIRECCION DE REGULACION</t>
  </si>
  <si>
    <t>SIE614-000001405</t>
  </si>
  <si>
    <t>SIE614-000001406</t>
  </si>
  <si>
    <t>SIE614-000001407</t>
  </si>
  <si>
    <t>SIE614-000001408</t>
  </si>
  <si>
    <t>SIE614-000001409</t>
  </si>
  <si>
    <t>SIE614-000001410</t>
  </si>
  <si>
    <t>SIE614-000001411</t>
  </si>
  <si>
    <t>SIE614-000001412</t>
  </si>
  <si>
    <t>SIE614-000001413</t>
  </si>
  <si>
    <t>SIE614-000001414</t>
  </si>
  <si>
    <t>SIE614-000001415</t>
  </si>
  <si>
    <t>SIE614-000001416</t>
  </si>
  <si>
    <t>SIE614-000001417</t>
  </si>
  <si>
    <t>SIE614-000001418</t>
  </si>
  <si>
    <t>SIE614-000001419</t>
  </si>
  <si>
    <t>SIE614-000001420</t>
  </si>
  <si>
    <t>SIE614-000001421</t>
  </si>
  <si>
    <t>SIE614-000001422</t>
  </si>
  <si>
    <t>SIE614-000001423</t>
  </si>
  <si>
    <t>SIE614-000001424</t>
  </si>
  <si>
    <t>SIE614-000001425</t>
  </si>
  <si>
    <t>SIE614-000001426</t>
  </si>
  <si>
    <t>SIE614-000001427</t>
  </si>
  <si>
    <t>SIE614-000001428</t>
  </si>
  <si>
    <t>SIE614-000001429</t>
  </si>
  <si>
    <t>SIE614-000001430</t>
  </si>
  <si>
    <t>SIE614-000001431</t>
  </si>
  <si>
    <t>SIE614-000001432</t>
  </si>
  <si>
    <t>SIE614-000001433</t>
  </si>
  <si>
    <t>SIE614-000001434</t>
  </si>
  <si>
    <t>SIE614-000001435</t>
  </si>
  <si>
    <t>SIE614-000001436</t>
  </si>
  <si>
    <t>SIE614-000001437</t>
  </si>
  <si>
    <t>SIE614-000001438</t>
  </si>
  <si>
    <t>SIE614-000001439</t>
  </si>
  <si>
    <t>SIE614-000001440</t>
  </si>
  <si>
    <t>SIE614-000001441</t>
  </si>
  <si>
    <t>SIE614-000001442</t>
  </si>
  <si>
    <t>SIE614-000001443</t>
  </si>
  <si>
    <t>SIE614-000001444</t>
  </si>
  <si>
    <t>SIE614-000001445</t>
  </si>
  <si>
    <t>SIE614-000001446</t>
  </si>
  <si>
    <t>SIE614-000001447</t>
  </si>
  <si>
    <t>SIE614-000001448</t>
  </si>
  <si>
    <t>SIE614-000001449</t>
  </si>
  <si>
    <t>SIE614-000001450</t>
  </si>
  <si>
    <t>SIE614-000001451</t>
  </si>
  <si>
    <t>SIE614-000001452</t>
  </si>
  <si>
    <t>SIE614-000001453</t>
  </si>
  <si>
    <t>SIE614-000001454</t>
  </si>
  <si>
    <t>SIE614-000001455</t>
  </si>
  <si>
    <t>SIE614-000001456</t>
  </si>
  <si>
    <t>SIE614-000001457</t>
  </si>
  <si>
    <t>SIE614-000001458</t>
  </si>
  <si>
    <t>SIE614-000001459</t>
  </si>
  <si>
    <t>SIE614-000001460</t>
  </si>
  <si>
    <t>SIE614-000001461</t>
  </si>
  <si>
    <t>SIE614-000001462</t>
  </si>
  <si>
    <t>SIE614-000001463</t>
  </si>
  <si>
    <t>SIE614-000001464</t>
  </si>
  <si>
    <t>SIE614-000001465</t>
  </si>
  <si>
    <t>SIE614-000001466</t>
  </si>
  <si>
    <t>SIE614-000001467</t>
  </si>
  <si>
    <t>SIE614-000001468</t>
  </si>
  <si>
    <t>SIE614-000001469</t>
  </si>
  <si>
    <t>SIE614-000001470</t>
  </si>
  <si>
    <t>SIE614-000001471</t>
  </si>
  <si>
    <t>SIE614-000001472</t>
  </si>
  <si>
    <t>SIE614-000001473</t>
  </si>
  <si>
    <t>SIE614-000001474</t>
  </si>
  <si>
    <t>MONITOR LED FULL HD 1920X1080</t>
  </si>
  <si>
    <t>SIE614-000001475</t>
  </si>
  <si>
    <t>SIE614-000001476</t>
  </si>
  <si>
    <t>SIE614-000001477</t>
  </si>
  <si>
    <t>SIE614-000001478</t>
  </si>
  <si>
    <t>SIE614-000001479</t>
  </si>
  <si>
    <t>SIE614-000001480</t>
  </si>
  <si>
    <t>SIE614-000001481</t>
  </si>
  <si>
    <t>SIE614-000001482</t>
  </si>
  <si>
    <t>SIE614-000001483</t>
  </si>
  <si>
    <t>SIE614-000001484</t>
  </si>
  <si>
    <t>SIE614-000001485</t>
  </si>
  <si>
    <t>SIE614-000001486</t>
  </si>
  <si>
    <t>SIE614-000001487</t>
  </si>
  <si>
    <t>SIE614-000001488</t>
  </si>
  <si>
    <t>SIE614-000001489</t>
  </si>
  <si>
    <t>SIE614-000001490</t>
  </si>
  <si>
    <t>SIE614-000001491</t>
  </si>
  <si>
    <t>SIE614-000001492</t>
  </si>
  <si>
    <t>SIE614-000001493</t>
  </si>
  <si>
    <t>SIE614-000001494</t>
  </si>
  <si>
    <t>SIE614-000001495</t>
  </si>
  <si>
    <t>SIE614-000001496</t>
  </si>
  <si>
    <t>SIE614-000001497</t>
  </si>
  <si>
    <t>SIE614-000001498</t>
  </si>
  <si>
    <t>SIE614-000001499</t>
  </si>
  <si>
    <t>SIE614-000001500</t>
  </si>
  <si>
    <t>SIE614-000001501</t>
  </si>
  <si>
    <t>SIE614-000001502</t>
  </si>
  <si>
    <t>SIE614-000001503</t>
  </si>
  <si>
    <t>SIE614-000001504</t>
  </si>
  <si>
    <t>RECEPCION</t>
  </si>
  <si>
    <t>SIE614-000001505</t>
  </si>
  <si>
    <t>SIE614-000001506</t>
  </si>
  <si>
    <t>SIE614-000001507</t>
  </si>
  <si>
    <t>SIE614-000001508</t>
  </si>
  <si>
    <t>SIE614-000001509</t>
  </si>
  <si>
    <t>SIE614-000001510</t>
  </si>
  <si>
    <t>SIE614-000001511</t>
  </si>
  <si>
    <t>SIE614-000001512</t>
  </si>
  <si>
    <t>SIE614-000001513</t>
  </si>
  <si>
    <t>SIE614-000001514</t>
  </si>
  <si>
    <t>SIE614-000001515</t>
  </si>
  <si>
    <t>SIE614-000001516</t>
  </si>
  <si>
    <t>SIE614-000001517</t>
  </si>
  <si>
    <t>SIE614-000001518</t>
  </si>
  <si>
    <t>SIE614-000001519</t>
  </si>
  <si>
    <t>SIE614-000001520</t>
  </si>
  <si>
    <t>SIE614-000001521</t>
  </si>
  <si>
    <t>SIE614-000001522</t>
  </si>
  <si>
    <t>SIE614-000001523</t>
  </si>
  <si>
    <t>SIE614-000001524</t>
  </si>
  <si>
    <t>SIE614-000001525</t>
  </si>
  <si>
    <t>SIE614-000001526</t>
  </si>
  <si>
    <t>SIE614-000001527</t>
  </si>
  <si>
    <t>SIE614-000001528</t>
  </si>
  <si>
    <t>SIE614-000001529</t>
  </si>
  <si>
    <t>SIE614-000001530</t>
  </si>
  <si>
    <t>SIE614-000001531</t>
  </si>
  <si>
    <t>SIE614-000001532</t>
  </si>
  <si>
    <t>SIE614-000001533</t>
  </si>
  <si>
    <t>SIE614-000001534</t>
  </si>
  <si>
    <t>SIE614-000001535</t>
  </si>
  <si>
    <t>SIE614-000001536</t>
  </si>
  <si>
    <t>SIE614-000001537</t>
  </si>
  <si>
    <t>SIE614-000001538</t>
  </si>
  <si>
    <t>SIE614-000001539</t>
  </si>
  <si>
    <t>SIE614-000001540</t>
  </si>
  <si>
    <t>SIE614-000001541</t>
  </si>
  <si>
    <t>SIE614-000001542</t>
  </si>
  <si>
    <t>SIE614-000001543</t>
  </si>
  <si>
    <t>SIE614-000001544</t>
  </si>
  <si>
    <t>SIE614-000001545</t>
  </si>
  <si>
    <t>SIE614-000001546</t>
  </si>
  <si>
    <t>SIE614-000001547</t>
  </si>
  <si>
    <t>SIE614-000001548</t>
  </si>
  <si>
    <t>SIE614-000001549</t>
  </si>
  <si>
    <t>SIE614-000001550</t>
  </si>
  <si>
    <t>SIE614-000001551</t>
  </si>
  <si>
    <t>SIE614-000001552</t>
  </si>
  <si>
    <t>SIE614-000001553</t>
  </si>
  <si>
    <t>SIE614-000001554</t>
  </si>
  <si>
    <t>SIE614-000001555</t>
  </si>
  <si>
    <t>SIE614-000001556</t>
  </si>
  <si>
    <t>SIE614-000001557</t>
  </si>
  <si>
    <t>SIE614-000001558</t>
  </si>
  <si>
    <t>SIE614-000001559</t>
  </si>
  <si>
    <t>SIE614-000001560</t>
  </si>
  <si>
    <t>SIE614-000001561</t>
  </si>
  <si>
    <t>SIE614-000001562</t>
  </si>
  <si>
    <t>SIE614-000001563</t>
  </si>
  <si>
    <t>SIE614-000001564</t>
  </si>
  <si>
    <t>SIE614-000001565</t>
  </si>
  <si>
    <t>SIE614-000001566</t>
  </si>
  <si>
    <t>SIE614-000001567</t>
  </si>
  <si>
    <t>SIE614-000001568</t>
  </si>
  <si>
    <t>SIE614-000001569</t>
  </si>
  <si>
    <t>SIE614-000001570</t>
  </si>
  <si>
    <t>SIE614-000001571</t>
  </si>
  <si>
    <t>SIE614-000001572</t>
  </si>
  <si>
    <t>SIE614-000001573</t>
  </si>
  <si>
    <t>SIE614-000001574</t>
  </si>
  <si>
    <t>SIE614-000001575</t>
  </si>
  <si>
    <t>SIE614-000001576</t>
  </si>
  <si>
    <t>SIE614-000001577</t>
  </si>
  <si>
    <t>SIE614-000001578</t>
  </si>
  <si>
    <t>SIE614-000001579</t>
  </si>
  <si>
    <t>SIE614-000001580</t>
  </si>
  <si>
    <t>SIE614-000001581</t>
  </si>
  <si>
    <t>SIE614-000001582</t>
  </si>
  <si>
    <t>SIE614-000001583</t>
  </si>
  <si>
    <t>SIE614-000001584</t>
  </si>
  <si>
    <t>SIE614-000001585</t>
  </si>
  <si>
    <t>SIE614-000001586</t>
  </si>
  <si>
    <t>SIE614-000001587</t>
  </si>
  <si>
    <t>SIE614-000001588</t>
  </si>
  <si>
    <t>SIE614-000001589</t>
  </si>
  <si>
    <t>SIE614-000001590</t>
  </si>
  <si>
    <t>SIE614-000001591</t>
  </si>
  <si>
    <t>SIE614-000001592</t>
  </si>
  <si>
    <t>SIE614-000001593</t>
  </si>
  <si>
    <t>SIE614-000001594</t>
  </si>
  <si>
    <t>SIE614-000001595</t>
  </si>
  <si>
    <t>SIE614-000001596</t>
  </si>
  <si>
    <t>SIE614-000001597</t>
  </si>
  <si>
    <t>SIE614-000001598</t>
  </si>
  <si>
    <t>SIE614-000001599</t>
  </si>
  <si>
    <t>SIE614-000001600</t>
  </si>
  <si>
    <t>SIE614-000001601</t>
  </si>
  <si>
    <t>SIE614-000001602</t>
  </si>
  <si>
    <t>SIE614-000001603</t>
  </si>
  <si>
    <t>SIE614-000001604</t>
  </si>
  <si>
    <t>SIE614-000001605</t>
  </si>
  <si>
    <t>SIE614-000001606</t>
  </si>
  <si>
    <t>SIE614-000001607</t>
  </si>
  <si>
    <t>SIE614-000001608</t>
  </si>
  <si>
    <t>SIE614-000001609</t>
  </si>
  <si>
    <t>SIE614-000001610</t>
  </si>
  <si>
    <t>MIEMBROS DEL CONSEJO</t>
  </si>
  <si>
    <t>SIE614-000001611</t>
  </si>
  <si>
    <t>SIE614-000001612</t>
  </si>
  <si>
    <t>SIE614-000001613</t>
  </si>
  <si>
    <t>SIE614-000001614</t>
  </si>
  <si>
    <t>SIE614-000001615</t>
  </si>
  <si>
    <t>SIE614-000001616</t>
  </si>
  <si>
    <t>SIE614-000001617</t>
  </si>
  <si>
    <t>SIE614-000001618</t>
  </si>
  <si>
    <t>SIE614-000001619</t>
  </si>
  <si>
    <t>SIE614-000001620</t>
  </si>
  <si>
    <t>SIE614-000001621</t>
  </si>
  <si>
    <t>SIE614-000001622</t>
  </si>
  <si>
    <t>SIE614-000001623</t>
  </si>
  <si>
    <t>SIE614-000001624</t>
  </si>
  <si>
    <t>SIE614-000001625</t>
  </si>
  <si>
    <t>SIE614-000001626</t>
  </si>
  <si>
    <t>MONITOR DELL E2222H</t>
  </si>
  <si>
    <t>SIE614-000001627</t>
  </si>
  <si>
    <t>SIE614-000001628</t>
  </si>
  <si>
    <t>MONITOR DEL E2222H</t>
  </si>
  <si>
    <t>SIE614-000001629</t>
  </si>
  <si>
    <t>SIE614-000001630</t>
  </si>
  <si>
    <t>CONSEJO SIE</t>
  </si>
  <si>
    <t>SIE614-000001631</t>
  </si>
  <si>
    <t>SIE614-000001632</t>
  </si>
  <si>
    <t>SIE614-000001633</t>
  </si>
  <si>
    <t>SIE614-000001634</t>
  </si>
  <si>
    <t>SIE614-000001635</t>
  </si>
  <si>
    <t>SIE614-000001636</t>
  </si>
  <si>
    <t>SIE614-000001637</t>
  </si>
  <si>
    <t>SIE614-000001638</t>
  </si>
  <si>
    <t>SIE614-000001639</t>
  </si>
  <si>
    <t>SIE614-000001640</t>
  </si>
  <si>
    <t>SIE614-000001641</t>
  </si>
  <si>
    <t>SIE614-000001642</t>
  </si>
  <si>
    <t>SIE614-000001643</t>
  </si>
  <si>
    <t>TELEVISOR SAMSUNG SMART LED 43"</t>
  </si>
  <si>
    <t>SIE614-000001644</t>
  </si>
  <si>
    <t>SIE614-000001645</t>
  </si>
  <si>
    <t>SIE614-000001646</t>
  </si>
  <si>
    <t>SIE614-000001647</t>
  </si>
  <si>
    <t>SIE614-000001648</t>
  </si>
  <si>
    <t>SIE614-000001649</t>
  </si>
  <si>
    <t>SIE614-000001650</t>
  </si>
  <si>
    <t>SIE614-000001651</t>
  </si>
  <si>
    <t>SIE614-000001652</t>
  </si>
  <si>
    <t>CAMARA WEBCAM HD USB</t>
  </si>
  <si>
    <t>SIE614-000001653</t>
  </si>
  <si>
    <t>SIE614-000001654</t>
  </si>
  <si>
    <t>SIE614-000001655</t>
  </si>
  <si>
    <t>SIE614-000001656</t>
  </si>
  <si>
    <t>SIE614-000001657</t>
  </si>
  <si>
    <t>SIE614-000001658</t>
  </si>
  <si>
    <t>SIE614-000001659</t>
  </si>
  <si>
    <t>SIE614-000001660</t>
  </si>
  <si>
    <t>SIE614-000001661</t>
  </si>
  <si>
    <t>SIE614-000001662</t>
  </si>
  <si>
    <t>SIE614-000001663</t>
  </si>
  <si>
    <t>SIE614-000001664</t>
  </si>
  <si>
    <t>CAMARA WEBCAM HD USB CON STAND</t>
  </si>
  <si>
    <t>SIE614-000001665</t>
  </si>
  <si>
    <t>SIE614-000001666</t>
  </si>
  <si>
    <t>DIMM MEMORIA RAM DDR4</t>
  </si>
  <si>
    <t>SIE614-000001667</t>
  </si>
  <si>
    <t>SIE614-000001668</t>
  </si>
  <si>
    <t>SIE614-000001669</t>
  </si>
  <si>
    <t>SIE614-000001670</t>
  </si>
  <si>
    <t>SIE614-000001671</t>
  </si>
  <si>
    <t>SIE614-000001672</t>
  </si>
  <si>
    <t>SIE614-000001673</t>
  </si>
  <si>
    <t>SIE614-000001674</t>
  </si>
  <si>
    <t>DOCKING USB 3.0 HUB</t>
  </si>
  <si>
    <t>SIE614-000001675</t>
  </si>
  <si>
    <t>SIE614-000001676</t>
  </si>
  <si>
    <t>SIE614-000001677</t>
  </si>
  <si>
    <t>SIE614-000001678</t>
  </si>
  <si>
    <t>SIE614-000001679</t>
  </si>
  <si>
    <t>KIT DE ILUMINACION FLOURESCENTE</t>
  </si>
  <si>
    <t>DIRECCION DE COMUNICACIONES</t>
  </si>
  <si>
    <t>SIE614-000001680</t>
  </si>
  <si>
    <t>SIE614-000001681</t>
  </si>
  <si>
    <t>KVM (KEYBOARD,VIDEO,MOUSE)</t>
  </si>
  <si>
    <t>SIE614-000001682</t>
  </si>
  <si>
    <t>SIE614-000001683</t>
  </si>
  <si>
    <t>SCANNERS FUJITSU FI8190</t>
  </si>
  <si>
    <t>SIE614-000001684</t>
  </si>
  <si>
    <t>SCANNERS DE ESCRITORIO</t>
  </si>
  <si>
    <t>SIE614-000001685</t>
  </si>
  <si>
    <t>SIE617-000001615</t>
  </si>
  <si>
    <t>CONDENSADOR DE AIRE 5 TONS</t>
  </si>
  <si>
    <t>SIE617-000001612</t>
  </si>
  <si>
    <t>IMPRESORA DE CARNETS</t>
  </si>
  <si>
    <t>SIE617-000001613</t>
  </si>
  <si>
    <t>LAMINADORA ENTRUST DE CARNETS</t>
  </si>
  <si>
    <t>SIE617-000001614</t>
  </si>
  <si>
    <t>CONDENSADOR DE AIRE 60000 BTU</t>
  </si>
  <si>
    <t>SIE614-000001265</t>
  </si>
  <si>
    <t>CPU HP PRODESK 400 G7 SFF</t>
  </si>
  <si>
    <t>SIE614-000001266</t>
  </si>
  <si>
    <t>SIE614-000001267</t>
  </si>
  <si>
    <t>SIE614-000001268</t>
  </si>
  <si>
    <t>SIE614-000001269</t>
  </si>
  <si>
    <t>SIE614-000001270</t>
  </si>
  <si>
    <t>SIE614-000001271</t>
  </si>
  <si>
    <t>SIE614-000001272</t>
  </si>
  <si>
    <t>SIE614-000001273</t>
  </si>
  <si>
    <t>SIE614-000001274</t>
  </si>
  <si>
    <t>SIE614-000001275</t>
  </si>
  <si>
    <t>SIE614-000001276</t>
  </si>
  <si>
    <t>SIE614-000001277</t>
  </si>
  <si>
    <t>SIE614-000001278</t>
  </si>
  <si>
    <t>SIE614-000001279</t>
  </si>
  <si>
    <t>SIE614-000001280</t>
  </si>
  <si>
    <t>SIE614-000001281</t>
  </si>
  <si>
    <t>SIE614-000001282</t>
  </si>
  <si>
    <t>MONITOR HP LED E27 G4 FHD</t>
  </si>
  <si>
    <t>SIE614-000001283</t>
  </si>
  <si>
    <t>SIE614-000001284</t>
  </si>
  <si>
    <t>SIE614-000001285</t>
  </si>
  <si>
    <t>SIE614-000001286</t>
  </si>
  <si>
    <t>SIE614-000001287</t>
  </si>
  <si>
    <t>SIE614-000001288</t>
  </si>
  <si>
    <t>SIE614-000001289</t>
  </si>
  <si>
    <t>SIE614-000001290</t>
  </si>
  <si>
    <t>SIE614-000001291</t>
  </si>
  <si>
    <t>SIE614-000001292</t>
  </si>
  <si>
    <t>SIE614-000001293</t>
  </si>
  <si>
    <t>SIE614-000001294</t>
  </si>
  <si>
    <t>SIE614-000001295</t>
  </si>
  <si>
    <t>SIE614-000001296</t>
  </si>
  <si>
    <t>SIE614-000001297</t>
  </si>
  <si>
    <t>SIE614-000001298</t>
  </si>
  <si>
    <t>SIE614-000001299</t>
  </si>
  <si>
    <t>SIE614-000001300</t>
  </si>
  <si>
    <t>SIE614-000001301</t>
  </si>
  <si>
    <t>SIE614-000001302</t>
  </si>
  <si>
    <t>SIE614-000001303</t>
  </si>
  <si>
    <t>SIE614-000001304</t>
  </si>
  <si>
    <t>SIE614-000001305</t>
  </si>
  <si>
    <t>SIE614-000001306</t>
  </si>
  <si>
    <t>SIE614-000001307</t>
  </si>
  <si>
    <t>SIE614-000001308</t>
  </si>
  <si>
    <t>SIE614-000001309</t>
  </si>
  <si>
    <t>SIE614-000001310</t>
  </si>
  <si>
    <t>SIE614-000001311</t>
  </si>
  <si>
    <t>SIE614-000001312</t>
  </si>
  <si>
    <t>SIE614-000001313</t>
  </si>
  <si>
    <t>SIE614-000001314</t>
  </si>
  <si>
    <t>SIE614-000001315</t>
  </si>
  <si>
    <t>SIE614-000001316</t>
  </si>
  <si>
    <t>SIE614-000001317</t>
  </si>
  <si>
    <t>SIE614-000001318</t>
  </si>
  <si>
    <t>SIE614-000001070</t>
  </si>
  <si>
    <t>LAPTOP APPLE CTO MACBOOK PRO 13</t>
  </si>
  <si>
    <t>SIE614-000001071</t>
  </si>
  <si>
    <t>COMPUTADORA APPLE IMAC 24 INCH</t>
  </si>
  <si>
    <t>AL 31 DICIEMBRE 2023 2023</t>
  </si>
  <si>
    <t>METALDON</t>
  </si>
  <si>
    <t>ECONER</t>
  </si>
  <si>
    <t xml:space="preserve">PHINIE </t>
  </si>
  <si>
    <t>COMPAÑÍA DE ELECTRICIDAD BAYAHIBE</t>
  </si>
  <si>
    <t>GENERADORA ELECTRICIDAD</t>
  </si>
  <si>
    <t xml:space="preserve">KOROR </t>
  </si>
  <si>
    <t>COORPORACION  TURISTICA</t>
  </si>
  <si>
    <t>LEAR</t>
  </si>
  <si>
    <t>Relación porcentual de ejecución presupuestaria del gasto al mes de diciembre 2023</t>
  </si>
  <si>
    <t>261</t>
  </si>
  <si>
    <t>MOBILIARIO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</si>
</sst>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dd/mm/yyyy;@"/>
    <numFmt numFmtId="168" formatCode="[$-11C0A]dd/mm/yyyy"/>
    <numFmt numFmtId="169" formatCode="[$-11C0A]#,##0.00;\(#,##0.00\)"/>
    <numFmt numFmtId="170" formatCode="[$-11C0A]#,##0;\(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3" fontId="4" fillId="0" borderId="0" xfId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3" fontId="2" fillId="5" borderId="5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3" fontId="2" fillId="0" borderId="0" xfId="1" applyFont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9" borderId="0" xfId="0" applyFill="1"/>
    <xf numFmtId="0" fontId="4" fillId="10" borderId="0" xfId="0" applyFont="1" applyFill="1" applyAlignment="1">
      <alignment horizontal="center" wrapText="1"/>
    </xf>
    <xf numFmtId="43" fontId="2" fillId="9" borderId="0" xfId="1" applyFont="1" applyFill="1" applyBorder="1" applyAlignment="1">
      <alignment horizontal="left" wrapText="1"/>
    </xf>
    <xf numFmtId="40" fontId="2" fillId="9" borderId="0" xfId="1" applyNumberFormat="1" applyFont="1" applyFill="1" applyBorder="1" applyAlignment="1">
      <alignment wrapText="1"/>
    </xf>
    <xf numFmtId="40" fontId="0" fillId="9" borderId="0" xfId="1" applyNumberFormat="1" applyFont="1" applyFill="1" applyBorder="1" applyAlignment="1"/>
    <xf numFmtId="40" fontId="2" fillId="9" borderId="0" xfId="1" applyNumberFormat="1" applyFont="1" applyFill="1" applyBorder="1" applyAlignment="1"/>
    <xf numFmtId="40" fontId="0" fillId="9" borderId="0" xfId="0" applyNumberFormat="1" applyFill="1"/>
    <xf numFmtId="164" fontId="2" fillId="10" borderId="0" xfId="0" applyNumberFormat="1" applyFont="1" applyFill="1" applyAlignment="1">
      <alignment horizontal="right" wrapText="1"/>
    </xf>
    <xf numFmtId="0" fontId="0" fillId="9" borderId="0" xfId="0" applyFill="1" applyAlignment="1">
      <alignment horizontal="right"/>
    </xf>
    <xf numFmtId="164" fontId="2" fillId="9" borderId="4" xfId="0" applyNumberFormat="1" applyFont="1" applyFill="1" applyBorder="1" applyAlignment="1">
      <alignment horizontal="right" wrapText="1"/>
    </xf>
    <xf numFmtId="164" fontId="2" fillId="10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1" borderId="0" xfId="0" applyFill="1"/>
    <xf numFmtId="43" fontId="0" fillId="11" borderId="0" xfId="1" applyFont="1" applyFill="1"/>
    <xf numFmtId="49" fontId="7" fillId="0" borderId="7" xfId="0" applyNumberFormat="1" applyFont="1" applyBorder="1" applyAlignment="1">
      <alignment horizontal="left"/>
    </xf>
    <xf numFmtId="0" fontId="10" fillId="0" borderId="7" xfId="0" applyFont="1" applyBorder="1"/>
    <xf numFmtId="43" fontId="10" fillId="0" borderId="7" xfId="1" applyFont="1" applyFill="1" applyBorder="1"/>
    <xf numFmtId="43" fontId="12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0" fontId="2" fillId="0" borderId="0" xfId="0" applyFont="1"/>
    <xf numFmtId="4" fontId="13" fillId="3" borderId="2" xfId="0" applyNumberFormat="1" applyFont="1" applyFill="1" applyBorder="1"/>
    <xf numFmtId="4" fontId="14" fillId="4" borderId="0" xfId="0" applyNumberFormat="1" applyFont="1" applyFill="1" applyAlignment="1">
      <alignment horizontal="center" wrapText="1"/>
    </xf>
    <xf numFmtId="4" fontId="13" fillId="0" borderId="4" xfId="1" applyNumberFormat="1" applyFont="1" applyBorder="1" applyAlignment="1">
      <alignment horizontal="left" wrapText="1"/>
    </xf>
    <xf numFmtId="4" fontId="13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3" fillId="5" borderId="0" xfId="0" applyNumberFormat="1" applyFont="1" applyFill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4" fontId="13" fillId="5" borderId="5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 horizontal="right"/>
    </xf>
    <xf numFmtId="4" fontId="14" fillId="4" borderId="0" xfId="0" applyNumberFormat="1" applyFont="1" applyFill="1" applyAlignment="1">
      <alignment horizontal="right" wrapText="1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/>
    <xf numFmtId="0" fontId="14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4" fillId="6" borderId="7" xfId="0" applyFont="1" applyFill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165" fontId="2" fillId="0" borderId="0" xfId="0" applyNumberFormat="1" applyFont="1"/>
    <xf numFmtId="166" fontId="0" fillId="0" borderId="0" xfId="0" applyNumberFormat="1"/>
    <xf numFmtId="43" fontId="4" fillId="0" borderId="0" xfId="1" applyFont="1"/>
    <xf numFmtId="43" fontId="3" fillId="0" borderId="0" xfId="1" applyFont="1"/>
    <xf numFmtId="43" fontId="0" fillId="8" borderId="0" xfId="1" applyFont="1" applyFill="1"/>
    <xf numFmtId="0" fontId="0" fillId="6" borderId="0" xfId="0" applyFill="1"/>
    <xf numFmtId="43" fontId="7" fillId="0" borderId="0" xfId="1" applyFont="1" applyFill="1" applyBorder="1" applyAlignment="1" applyProtection="1"/>
    <xf numFmtId="164" fontId="0" fillId="0" borderId="0" xfId="0" applyNumberFormat="1"/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8" fillId="12" borderId="15" xfId="0" applyFont="1" applyFill="1" applyBorder="1" applyAlignment="1">
      <alignment horizontal="center" vertical="center" wrapText="1" readingOrder="1"/>
    </xf>
    <xf numFmtId="0" fontId="19" fillId="13" borderId="15" xfId="0" applyFont="1" applyFill="1" applyBorder="1" applyAlignment="1">
      <alignment vertical="center" wrapText="1" readingOrder="1"/>
    </xf>
    <xf numFmtId="168" fontId="19" fillId="13" borderId="15" xfId="0" applyNumberFormat="1" applyFont="1" applyFill="1" applyBorder="1" applyAlignment="1">
      <alignment vertical="center" wrapText="1" readingOrder="1"/>
    </xf>
    <xf numFmtId="169" fontId="19" fillId="13" borderId="15" xfId="0" applyNumberFormat="1" applyFont="1" applyFill="1" applyBorder="1" applyAlignment="1">
      <alignment vertical="center" wrapText="1" readingOrder="1"/>
    </xf>
    <xf numFmtId="170" fontId="19" fillId="13" borderId="15" xfId="0" applyNumberFormat="1" applyFont="1" applyFill="1" applyBorder="1" applyAlignment="1">
      <alignment vertical="center" wrapText="1" readingOrder="1"/>
    </xf>
    <xf numFmtId="0" fontId="19" fillId="5" borderId="15" xfId="0" applyFont="1" applyFill="1" applyBorder="1" applyAlignment="1">
      <alignment vertical="center" wrapText="1" readingOrder="1"/>
    </xf>
    <xf numFmtId="168" fontId="19" fillId="5" borderId="15" xfId="0" applyNumberFormat="1" applyFont="1" applyFill="1" applyBorder="1" applyAlignment="1">
      <alignment vertical="center" wrapText="1" readingOrder="1"/>
    </xf>
    <xf numFmtId="169" fontId="19" fillId="5" borderId="15" xfId="0" applyNumberFormat="1" applyFont="1" applyFill="1" applyBorder="1" applyAlignment="1">
      <alignment vertical="center" wrapText="1" readingOrder="1"/>
    </xf>
    <xf numFmtId="170" fontId="19" fillId="5" borderId="15" xfId="0" applyNumberFormat="1" applyFont="1" applyFill="1" applyBorder="1" applyAlignment="1">
      <alignment vertical="center" wrapText="1" readingOrder="1"/>
    </xf>
    <xf numFmtId="169" fontId="0" fillId="0" borderId="0" xfId="0" applyNumberFormat="1"/>
    <xf numFmtId="165" fontId="2" fillId="0" borderId="7" xfId="0" applyNumberFormat="1" applyFont="1" applyBorder="1"/>
    <xf numFmtId="43" fontId="2" fillId="0" borderId="7" xfId="0" applyNumberFormat="1" applyFont="1" applyBorder="1"/>
    <xf numFmtId="43" fontId="2" fillId="0" borderId="7" xfId="1" applyFont="1" applyBorder="1"/>
    <xf numFmtId="43" fontId="7" fillId="0" borderId="0" xfId="0" applyNumberFormat="1" applyFont="1"/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7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9C93ACB8-E83F-47A6-A387-F174A312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6289797" cy="1310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arilis Abreu Marte" id="{651E135A-872A-45D5-9B58-BEEC8B547282}" userId="S::aabreu@sie.gov.do::b8e18f44-3495-4630-bb33-80b5ba107fb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3-07-17T18:45:41.81" personId="{651E135A-872A-45D5-9B58-BEEC8B547282}" id="{8A63FFE9-5433-4DF7-A118-32D6115B3555}">
    <text>Don camilo hizo unas correcciones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03AC-726A-42AF-9534-D5CC285E3DA8}">
  <sheetPr>
    <pageSetUpPr fitToPage="1"/>
  </sheetPr>
  <dimension ref="A1:AC226"/>
  <sheetViews>
    <sheetView tabSelected="1" view="pageBreakPreview" topLeftCell="C39" zoomScaleNormal="115" zoomScaleSheetLayoutView="100" workbookViewId="0">
      <selection activeCell="J57" sqref="J57"/>
    </sheetView>
  </sheetViews>
  <sheetFormatPr baseColWidth="10" defaultColWidth="9.140625" defaultRowHeight="15" x14ac:dyDescent="0.25"/>
  <cols>
    <col min="1" max="1" width="49.140625" customWidth="1"/>
    <col min="2" max="2" width="23.85546875" style="124" bestFit="1" customWidth="1"/>
    <col min="3" max="3" width="13.140625" bestFit="1" customWidth="1"/>
    <col min="4" max="4" width="21.42578125" customWidth="1"/>
    <col min="5" max="5" width="2.7109375" style="1" customWidth="1"/>
    <col min="6" max="6" width="13.5703125" customWidth="1"/>
    <col min="7" max="7" width="14.85546875" bestFit="1" customWidth="1"/>
    <col min="8" max="8" width="15" bestFit="1" customWidth="1"/>
    <col min="9" max="10" width="14.85546875" bestFit="1" customWidth="1"/>
    <col min="11" max="11" width="15.140625" bestFit="1" customWidth="1"/>
    <col min="12" max="13" width="16" bestFit="1" customWidth="1"/>
    <col min="14" max="14" width="15.140625" style="27" bestFit="1" customWidth="1"/>
    <col min="15" max="15" width="15.140625" bestFit="1" customWidth="1"/>
    <col min="16" max="16" width="16" bestFit="1" customWidth="1"/>
    <col min="17" max="17" width="16.28515625" style="27" bestFit="1" customWidth="1"/>
    <col min="18" max="18" width="18.1406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64"/>
      <c r="B1" s="164"/>
      <c r="E1"/>
    </row>
    <row r="2" spans="1:29" x14ac:dyDescent="0.25">
      <c r="A2" s="164"/>
      <c r="B2" s="164"/>
      <c r="E2"/>
    </row>
    <row r="3" spans="1:29" x14ac:dyDescent="0.25">
      <c r="A3" s="164"/>
      <c r="B3" s="164"/>
      <c r="E3"/>
    </row>
    <row r="4" spans="1:29" x14ac:dyDescent="0.25">
      <c r="A4" s="164"/>
      <c r="B4" s="164"/>
      <c r="E4"/>
    </row>
    <row r="5" spans="1:29" x14ac:dyDescent="0.25">
      <c r="A5" s="164"/>
      <c r="B5" s="164"/>
      <c r="E5"/>
    </row>
    <row r="6" spans="1:29" x14ac:dyDescent="0.25">
      <c r="A6" s="164"/>
      <c r="B6" s="164"/>
      <c r="E6"/>
    </row>
    <row r="7" spans="1:29" ht="18.75" x14ac:dyDescent="0.3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9" ht="15.75" x14ac:dyDescent="0.25">
      <c r="A8" s="166" t="s">
        <v>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9" ht="15.75" x14ac:dyDescent="0.25">
      <c r="A9" s="166" t="s">
        <v>266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29" x14ac:dyDescent="0.25">
      <c r="A10" s="167" t="s">
        <v>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29" ht="15" customHeight="1" x14ac:dyDescent="0.25">
      <c r="A11" s="5"/>
      <c r="B11" s="111"/>
      <c r="C11" s="26"/>
      <c r="D11" s="26"/>
      <c r="E11" s="90"/>
      <c r="F11" s="168" t="s">
        <v>93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29" ht="31.5" x14ac:dyDescent="0.25">
      <c r="A12" s="6" t="s">
        <v>2</v>
      </c>
      <c r="B12" s="112" t="s">
        <v>104</v>
      </c>
      <c r="C12" s="7" t="s">
        <v>92</v>
      </c>
      <c r="D12" s="7" t="s">
        <v>316</v>
      </c>
      <c r="E12" s="91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28" t="s">
        <v>11</v>
      </c>
      <c r="O12" s="7" t="s">
        <v>12</v>
      </c>
      <c r="P12" s="7" t="s">
        <v>13</v>
      </c>
      <c r="Q12" s="28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13"/>
      <c r="C13" s="10"/>
      <c r="D13" s="10"/>
      <c r="E13" s="9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6" customHeight="1" x14ac:dyDescent="0.25">
      <c r="A14" s="12" t="s">
        <v>16</v>
      </c>
      <c r="B14" s="114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3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71266512</v>
      </c>
      <c r="N14" s="15">
        <f t="shared" si="0"/>
        <v>55340550</v>
      </c>
      <c r="O14" s="15">
        <f t="shared" si="0"/>
        <v>62080305.720000006</v>
      </c>
      <c r="P14" s="15">
        <f t="shared" si="0"/>
        <v>58174347</v>
      </c>
      <c r="Q14" s="15">
        <f t="shared" si="0"/>
        <v>225495991</v>
      </c>
      <c r="R14" s="15">
        <f t="shared" ref="R14:R77" si="1">+F14+G14+H14+I14+J14+K14+L14+M14+N14+O14+P14+Q14</f>
        <v>864294400.72000003</v>
      </c>
      <c r="T14" s="16"/>
    </row>
    <row r="15" spans="1:29" ht="24.95" customHeight="1" x14ac:dyDescent="0.25">
      <c r="A15" s="17" t="s">
        <v>17</v>
      </c>
      <c r="B15" s="115">
        <v>655802812</v>
      </c>
      <c r="C15" s="18"/>
      <c r="D15" s="18">
        <f>+B15+C15</f>
        <v>655802812</v>
      </c>
      <c r="E15" s="94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>
        <v>46071248</v>
      </c>
      <c r="N15" s="2">
        <v>45084499</v>
      </c>
      <c r="O15" s="2">
        <v>51320653</v>
      </c>
      <c r="P15" s="2">
        <v>47891933</v>
      </c>
      <c r="Q15" s="2">
        <v>83683239</v>
      </c>
      <c r="R15" s="2">
        <f t="shared" si="1"/>
        <v>577988548</v>
      </c>
    </row>
    <row r="16" spans="1:29" ht="24.95" customHeight="1" x14ac:dyDescent="0.25">
      <c r="A16" s="17" t="s">
        <v>18</v>
      </c>
      <c r="B16" s="115">
        <v>37713685</v>
      </c>
      <c r="C16" s="18"/>
      <c r="D16" s="18">
        <f>+B16+C16</f>
        <v>37713685</v>
      </c>
      <c r="E16" s="94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>
        <v>3246496</v>
      </c>
      <c r="N16" s="2">
        <v>3330995</v>
      </c>
      <c r="O16" s="2">
        <v>2840234</v>
      </c>
      <c r="P16" s="2">
        <v>3569178</v>
      </c>
      <c r="Q16" s="2">
        <v>3085627</v>
      </c>
      <c r="R16" s="2">
        <f t="shared" si="1"/>
        <v>37290533</v>
      </c>
    </row>
    <row r="17" spans="1:20" ht="24.95" customHeight="1" x14ac:dyDescent="0.25">
      <c r="A17" s="17" t="s">
        <v>19</v>
      </c>
      <c r="B17" s="115">
        <v>331800</v>
      </c>
      <c r="C17" s="18"/>
      <c r="D17" s="18">
        <f t="shared" ref="D17:D19" si="2">+B17+C17</f>
        <v>331800</v>
      </c>
      <c r="E17" s="94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20" ht="24.95" customHeight="1" x14ac:dyDescent="0.25">
      <c r="A18" s="17" t="s">
        <v>20</v>
      </c>
      <c r="B18" s="115">
        <v>119182767</v>
      </c>
      <c r="C18" s="18"/>
      <c r="D18" s="18">
        <f t="shared" si="2"/>
        <v>119182767</v>
      </c>
      <c r="E18" s="94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>
        <v>15911051</v>
      </c>
      <c r="N18" s="27">
        <v>924271</v>
      </c>
      <c r="O18" s="11">
        <v>1846927.63</v>
      </c>
      <c r="P18" s="11">
        <v>552567</v>
      </c>
      <c r="Q18" s="11">
        <v>132581928</v>
      </c>
      <c r="R18" s="11">
        <f t="shared" si="1"/>
        <v>178513516.63</v>
      </c>
    </row>
    <row r="19" spans="1:20" ht="24.95" customHeight="1" x14ac:dyDescent="0.25">
      <c r="A19" s="17" t="s">
        <v>21</v>
      </c>
      <c r="B19" s="115">
        <v>81901989</v>
      </c>
      <c r="C19" s="18"/>
      <c r="D19" s="18">
        <f t="shared" si="2"/>
        <v>81901989</v>
      </c>
      <c r="E19" s="94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>
        <v>6037717</v>
      </c>
      <c r="N19" s="20">
        <v>6000785</v>
      </c>
      <c r="O19" s="11">
        <v>6072491.0899999999</v>
      </c>
      <c r="P19" s="11">
        <v>6160669</v>
      </c>
      <c r="Q19" s="11">
        <v>6145197</v>
      </c>
      <c r="R19" s="11">
        <f t="shared" si="1"/>
        <v>70501803.090000004</v>
      </c>
    </row>
    <row r="20" spans="1:20" ht="24.95" customHeight="1" x14ac:dyDescent="0.25">
      <c r="A20" s="12" t="s">
        <v>22</v>
      </c>
      <c r="B20" s="114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5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14351501</v>
      </c>
      <c r="L20" s="15">
        <f t="shared" si="3"/>
        <v>29105867</v>
      </c>
      <c r="M20" s="15">
        <f t="shared" si="3"/>
        <v>25806208</v>
      </c>
      <c r="N20" s="29">
        <f t="shared" si="3"/>
        <v>23113102</v>
      </c>
      <c r="O20" s="29">
        <f t="shared" si="3"/>
        <v>31360325</v>
      </c>
      <c r="P20" s="29">
        <f>+P21+P22+P23+P24+P25+P26+P27+P28+P29</f>
        <v>41247544</v>
      </c>
      <c r="Q20" s="29">
        <f>+Q21+Q22+Q23+Q24+Q25+Q26+Q27+Q28+Q29</f>
        <v>45799697</v>
      </c>
      <c r="R20" s="29">
        <f t="shared" si="1"/>
        <v>295221223</v>
      </c>
    </row>
    <row r="21" spans="1:20" ht="27.75" customHeight="1" x14ac:dyDescent="0.25">
      <c r="A21" s="17" t="s">
        <v>23</v>
      </c>
      <c r="B21" s="115">
        <v>27715406</v>
      </c>
      <c r="C21" s="18"/>
      <c r="D21" s="18">
        <v>27715406</v>
      </c>
      <c r="E21" s="94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>
        <v>3214996</v>
      </c>
      <c r="N21" s="11">
        <v>2296517</v>
      </c>
      <c r="O21" s="11">
        <v>2991539</v>
      </c>
      <c r="P21" s="11">
        <v>2514340</v>
      </c>
      <c r="Q21" s="11">
        <v>2416602</v>
      </c>
      <c r="R21" s="11">
        <f t="shared" si="1"/>
        <v>27860718</v>
      </c>
      <c r="T21" s="19"/>
    </row>
    <row r="22" spans="1:20" ht="30.75" customHeight="1" x14ac:dyDescent="0.25">
      <c r="A22" s="17" t="s">
        <v>24</v>
      </c>
      <c r="B22" s="115">
        <v>49275894</v>
      </c>
      <c r="C22" s="18"/>
      <c r="D22" s="18">
        <v>49800893</v>
      </c>
      <c r="E22" s="94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>
        <v>218731</v>
      </c>
      <c r="N22" s="11">
        <v>2253976</v>
      </c>
      <c r="O22" s="11">
        <v>1029730</v>
      </c>
      <c r="P22" s="11">
        <v>2549986</v>
      </c>
      <c r="Q22" s="11">
        <v>2469974</v>
      </c>
      <c r="R22" s="11">
        <f t="shared" si="1"/>
        <v>17202573</v>
      </c>
      <c r="T22" s="19"/>
    </row>
    <row r="23" spans="1:20" ht="24.95" customHeight="1" x14ac:dyDescent="0.25">
      <c r="A23" s="17" t="s">
        <v>25</v>
      </c>
      <c r="B23" s="115">
        <v>9300000</v>
      </c>
      <c r="C23" s="18"/>
      <c r="D23" s="18">
        <v>9300000</v>
      </c>
      <c r="E23" s="94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>
        <v>162069</v>
      </c>
      <c r="N23" s="11">
        <v>924350</v>
      </c>
      <c r="O23" s="11">
        <v>1640809</v>
      </c>
      <c r="P23" s="11">
        <v>1266553</v>
      </c>
      <c r="Q23" s="11">
        <v>412397</v>
      </c>
      <c r="R23" s="11">
        <f t="shared" si="1"/>
        <v>9145963</v>
      </c>
      <c r="T23" s="19"/>
    </row>
    <row r="24" spans="1:20" ht="24.95" customHeight="1" x14ac:dyDescent="0.25">
      <c r="A24" s="17" t="s">
        <v>26</v>
      </c>
      <c r="B24" s="115">
        <v>4090000</v>
      </c>
      <c r="C24" s="18"/>
      <c r="D24" s="18">
        <v>4302000</v>
      </c>
      <c r="E24" s="94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>
        <v>13985</v>
      </c>
      <c r="N24" s="11">
        <v>55825</v>
      </c>
      <c r="O24" s="11">
        <v>75868</v>
      </c>
      <c r="P24" s="11">
        <v>441050</v>
      </c>
      <c r="Q24" s="11">
        <v>34376</v>
      </c>
      <c r="R24" s="11">
        <f t="shared" si="1"/>
        <v>1421649</v>
      </c>
    </row>
    <row r="25" spans="1:20" ht="24.95" customHeight="1" x14ac:dyDescent="0.25">
      <c r="A25" s="17" t="s">
        <v>27</v>
      </c>
      <c r="B25" s="115">
        <v>78238094</v>
      </c>
      <c r="C25" s="18"/>
      <c r="D25" s="18">
        <v>48556370</v>
      </c>
      <c r="E25" s="94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>
        <v>3785827</v>
      </c>
      <c r="N25" s="11">
        <v>3146363</v>
      </c>
      <c r="O25" s="11">
        <v>7844032</v>
      </c>
      <c r="P25" s="11">
        <v>11251367</v>
      </c>
      <c r="Q25" s="11">
        <v>3083752</v>
      </c>
      <c r="R25" s="11">
        <f t="shared" si="1"/>
        <v>48764914</v>
      </c>
    </row>
    <row r="26" spans="1:20" ht="24.95" customHeight="1" x14ac:dyDescent="0.25">
      <c r="A26" s="17" t="s">
        <v>28</v>
      </c>
      <c r="B26" s="115">
        <v>55665700</v>
      </c>
      <c r="C26" s="18"/>
      <c r="D26" s="18">
        <v>55665700</v>
      </c>
      <c r="E26" s="94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>
        <v>8717827</v>
      </c>
      <c r="N26" s="11">
        <v>4066333</v>
      </c>
      <c r="O26" s="11">
        <v>4411931</v>
      </c>
      <c r="P26" s="11">
        <v>5490036</v>
      </c>
      <c r="Q26" s="11">
        <v>3975924</v>
      </c>
      <c r="R26" s="11">
        <f t="shared" si="1"/>
        <v>53766560</v>
      </c>
    </row>
    <row r="27" spans="1:20" ht="43.5" customHeight="1" x14ac:dyDescent="0.25">
      <c r="A27" s="17" t="s">
        <v>29</v>
      </c>
      <c r="B27" s="115">
        <v>20575345</v>
      </c>
      <c r="C27" s="18"/>
      <c r="D27" s="18">
        <v>18121539</v>
      </c>
      <c r="E27" s="94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>
        <v>52868</v>
      </c>
      <c r="N27" s="11">
        <v>238137</v>
      </c>
      <c r="O27" s="11">
        <v>154882</v>
      </c>
      <c r="P27" s="21">
        <v>143789</v>
      </c>
      <c r="Q27" s="21">
        <v>196401</v>
      </c>
      <c r="R27" s="11">
        <f t="shared" si="1"/>
        <v>2121437</v>
      </c>
    </row>
    <row r="28" spans="1:20" ht="51.75" customHeight="1" x14ac:dyDescent="0.25">
      <c r="A28" s="17" t="s">
        <v>30</v>
      </c>
      <c r="B28" s="115">
        <v>233881678</v>
      </c>
      <c r="C28" s="18"/>
      <c r="D28" s="18">
        <v>198857124</v>
      </c>
      <c r="E28" s="94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>
        <v>8275495</v>
      </c>
      <c r="N28" s="11">
        <v>9771996</v>
      </c>
      <c r="O28" s="11">
        <v>12525455</v>
      </c>
      <c r="P28" s="11">
        <v>14125189</v>
      </c>
      <c r="Q28" s="11">
        <v>32901971</v>
      </c>
      <c r="R28" s="11">
        <f t="shared" si="1"/>
        <v>126016947</v>
      </c>
    </row>
    <row r="29" spans="1:20" ht="24.95" customHeight="1" x14ac:dyDescent="0.25">
      <c r="A29" s="17" t="s">
        <v>31</v>
      </c>
      <c r="B29" s="115">
        <v>7321554</v>
      </c>
      <c r="C29" s="18"/>
      <c r="D29" s="18">
        <v>14103419</v>
      </c>
      <c r="E29" s="94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21">
        <v>1364410</v>
      </c>
      <c r="N29" s="27">
        <v>359605</v>
      </c>
      <c r="O29" s="11">
        <v>686079</v>
      </c>
      <c r="P29" s="11">
        <v>3465234</v>
      </c>
      <c r="Q29" s="11">
        <v>308300</v>
      </c>
      <c r="R29" s="11">
        <f t="shared" si="1"/>
        <v>8920462</v>
      </c>
    </row>
    <row r="30" spans="1:20" ht="24.95" customHeight="1" x14ac:dyDescent="0.25">
      <c r="A30" s="12" t="s">
        <v>32</v>
      </c>
      <c r="B30" s="114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5"/>
      <c r="F30" s="14">
        <f>+F31+F32+F33+F34+F35+F36+F37+F38+F39</f>
        <v>1530088</v>
      </c>
      <c r="G30" s="14">
        <f t="shared" ref="G30:Q30" si="4">+G31+G32+G33+G34+G35+G36+G37+G38+G39</f>
        <v>2268981</v>
      </c>
      <c r="H30" s="14">
        <f t="shared" si="4"/>
        <v>2350972</v>
      </c>
      <c r="I30" s="14">
        <f t="shared" si="4"/>
        <v>1539838</v>
      </c>
      <c r="J30" s="14">
        <f t="shared" si="4"/>
        <v>5996797</v>
      </c>
      <c r="K30" s="15">
        <f t="shared" si="4"/>
        <v>5170146</v>
      </c>
      <c r="L30" s="15">
        <f t="shared" si="4"/>
        <v>2952870</v>
      </c>
      <c r="M30" s="15">
        <f t="shared" si="4"/>
        <v>2807959</v>
      </c>
      <c r="N30" s="15">
        <f t="shared" si="4"/>
        <v>3158931</v>
      </c>
      <c r="O30" s="15">
        <f t="shared" si="4"/>
        <v>3552102</v>
      </c>
      <c r="P30" s="15">
        <f t="shared" si="4"/>
        <v>2612860</v>
      </c>
      <c r="Q30" s="15">
        <f t="shared" si="4"/>
        <v>3661082</v>
      </c>
      <c r="R30" s="15">
        <f t="shared" si="1"/>
        <v>37602626</v>
      </c>
    </row>
    <row r="31" spans="1:20" ht="30" customHeight="1" x14ac:dyDescent="0.25">
      <c r="A31" s="17" t="s">
        <v>33</v>
      </c>
      <c r="B31" s="115">
        <v>2809631</v>
      </c>
      <c r="C31" s="18"/>
      <c r="D31" s="18">
        <v>2809631</v>
      </c>
      <c r="E31" s="94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>
        <v>116245</v>
      </c>
      <c r="N31" s="11">
        <v>296232</v>
      </c>
      <c r="O31" s="11">
        <v>136129</v>
      </c>
      <c r="P31" s="11">
        <v>191884</v>
      </c>
      <c r="Q31" s="11">
        <v>166004</v>
      </c>
      <c r="R31" s="11">
        <f t="shared" si="1"/>
        <v>4932179</v>
      </c>
    </row>
    <row r="32" spans="1:20" ht="24.95" customHeight="1" x14ac:dyDescent="0.25">
      <c r="A32" s="17" t="s">
        <v>34</v>
      </c>
      <c r="B32" s="115">
        <v>5801854</v>
      </c>
      <c r="C32" s="18"/>
      <c r="D32" s="18">
        <v>1993655</v>
      </c>
      <c r="E32" s="94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>
        <v>127105</v>
      </c>
      <c r="N32" s="11">
        <v>217361</v>
      </c>
      <c r="O32" s="11">
        <v>52929</v>
      </c>
      <c r="P32" s="11">
        <v>20886</v>
      </c>
      <c r="Q32" s="11">
        <v>502687</v>
      </c>
      <c r="R32" s="11">
        <f t="shared" si="1"/>
        <v>1219099</v>
      </c>
    </row>
    <row r="33" spans="1:18" ht="30" customHeight="1" x14ac:dyDescent="0.25">
      <c r="A33" s="17" t="s">
        <v>35</v>
      </c>
      <c r="B33" s="115">
        <v>4660086</v>
      </c>
      <c r="C33" s="18"/>
      <c r="D33" s="18">
        <v>6827420</v>
      </c>
      <c r="E33" s="94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>
        <v>284344</v>
      </c>
      <c r="N33" s="11">
        <v>167480</v>
      </c>
      <c r="O33" s="11">
        <v>140580</v>
      </c>
      <c r="P33" s="11">
        <v>119716</v>
      </c>
      <c r="Q33" s="11">
        <v>159646</v>
      </c>
      <c r="R33" s="11">
        <f t="shared" si="1"/>
        <v>5091737</v>
      </c>
    </row>
    <row r="34" spans="1:18" ht="24.95" customHeight="1" x14ac:dyDescent="0.25">
      <c r="A34" s="17" t="s">
        <v>36</v>
      </c>
      <c r="B34" s="115">
        <v>151739</v>
      </c>
      <c r="C34" s="18"/>
      <c r="D34" s="18">
        <v>151739</v>
      </c>
      <c r="E34" s="94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>
        <v>4884</v>
      </c>
      <c r="R34" s="11">
        <f t="shared" si="1"/>
        <v>31272</v>
      </c>
    </row>
    <row r="35" spans="1:18" ht="33" customHeight="1" x14ac:dyDescent="0.25">
      <c r="A35" s="17" t="s">
        <v>37</v>
      </c>
      <c r="B35" s="115">
        <v>1022642</v>
      </c>
      <c r="C35" s="18"/>
      <c r="D35" s="18">
        <v>1266570</v>
      </c>
      <c r="E35" s="94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>
        <v>4682</v>
      </c>
      <c r="N35" s="11">
        <v>40498</v>
      </c>
      <c r="O35" s="11">
        <v>8753</v>
      </c>
      <c r="P35" s="11">
        <v>34367</v>
      </c>
      <c r="Q35" s="11">
        <v>1049</v>
      </c>
      <c r="R35" s="11">
        <f t="shared" si="1"/>
        <v>405062</v>
      </c>
    </row>
    <row r="36" spans="1:18" ht="35.25" customHeight="1" x14ac:dyDescent="0.25">
      <c r="A36" s="17" t="s">
        <v>38</v>
      </c>
      <c r="B36" s="115">
        <v>309360</v>
      </c>
      <c r="C36" s="18"/>
      <c r="D36" s="18">
        <v>309360</v>
      </c>
      <c r="E36" s="94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>
        <v>2254</v>
      </c>
      <c r="N36" s="11">
        <v>11429</v>
      </c>
      <c r="O36" s="11">
        <v>10676</v>
      </c>
      <c r="P36" s="11">
        <v>12497</v>
      </c>
      <c r="Q36" s="11">
        <v>8429</v>
      </c>
      <c r="R36" s="11">
        <f t="shared" si="1"/>
        <v>58351</v>
      </c>
    </row>
    <row r="37" spans="1:18" ht="33.75" customHeight="1" x14ac:dyDescent="0.25">
      <c r="A37" s="17" t="s">
        <v>39</v>
      </c>
      <c r="B37" s="115">
        <v>28950879</v>
      </c>
      <c r="C37" s="18"/>
      <c r="D37" s="18">
        <v>28950880</v>
      </c>
      <c r="E37" s="94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>
        <v>1585567</v>
      </c>
      <c r="N37" s="11">
        <v>2045329</v>
      </c>
      <c r="O37" s="11">
        <v>1816259</v>
      </c>
      <c r="P37" s="11">
        <v>1694405</v>
      </c>
      <c r="Q37" s="11">
        <v>1755714</v>
      </c>
      <c r="R37" s="11">
        <f t="shared" si="1"/>
        <v>17807043</v>
      </c>
    </row>
    <row r="38" spans="1:18" ht="35.25" customHeight="1" x14ac:dyDescent="0.25">
      <c r="A38" s="17" t="s">
        <v>40</v>
      </c>
      <c r="B38" s="115"/>
      <c r="C38" s="18"/>
      <c r="D38" s="18"/>
      <c r="E38" s="94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115">
        <v>15814655</v>
      </c>
      <c r="C39" s="18">
        <v>220917</v>
      </c>
      <c r="D39" s="18">
        <v>12021424</v>
      </c>
      <c r="E39" s="94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>
        <v>687762</v>
      </c>
      <c r="N39" s="11">
        <v>380602</v>
      </c>
      <c r="O39" s="11">
        <v>1386776</v>
      </c>
      <c r="P39" s="11">
        <v>539105</v>
      </c>
      <c r="Q39" s="11">
        <v>1062669</v>
      </c>
      <c r="R39" s="11">
        <f t="shared" si="1"/>
        <v>8057883</v>
      </c>
    </row>
    <row r="40" spans="1:18" ht="24.95" customHeight="1" x14ac:dyDescent="0.25">
      <c r="A40" s="12" t="s">
        <v>42</v>
      </c>
      <c r="B40" s="114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5"/>
      <c r="F40" s="14">
        <f>+F41+F42+F43+F44+F45+F46+F47</f>
        <v>20000</v>
      </c>
      <c r="G40" s="14">
        <f t="shared" ref="G40:Q40" si="5">+G41+G42+G43+G44+G45+G46+G47</f>
        <v>20000</v>
      </c>
      <c r="H40" s="14">
        <f t="shared" si="5"/>
        <v>652531</v>
      </c>
      <c r="I40" s="14">
        <f t="shared" si="5"/>
        <v>10000</v>
      </c>
      <c r="J40" s="14">
        <f t="shared" si="5"/>
        <v>63523</v>
      </c>
      <c r="K40" s="15">
        <f t="shared" si="5"/>
        <v>259622</v>
      </c>
      <c r="L40" s="15">
        <f t="shared" si="5"/>
        <v>0</v>
      </c>
      <c r="M40" s="15">
        <f t="shared" si="5"/>
        <v>562401</v>
      </c>
      <c r="N40" s="15">
        <f t="shared" si="5"/>
        <v>252186</v>
      </c>
      <c r="O40" s="15">
        <f t="shared" si="5"/>
        <v>519677</v>
      </c>
      <c r="P40" s="15">
        <f t="shared" si="5"/>
        <v>1001684</v>
      </c>
      <c r="Q40" s="15">
        <f t="shared" si="5"/>
        <v>2981310</v>
      </c>
      <c r="R40" s="15">
        <f t="shared" si="1"/>
        <v>6342934</v>
      </c>
    </row>
    <row r="41" spans="1:18" ht="42.75" customHeight="1" x14ac:dyDescent="0.25">
      <c r="A41" s="17" t="s">
        <v>43</v>
      </c>
      <c r="B41" s="115">
        <v>4890000</v>
      </c>
      <c r="C41" s="18"/>
      <c r="D41" s="18">
        <v>4890000</v>
      </c>
      <c r="E41" s="94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>
        <v>562401</v>
      </c>
      <c r="N41" s="11"/>
      <c r="O41" s="11">
        <v>51828</v>
      </c>
      <c r="P41" s="11">
        <v>1001684</v>
      </c>
      <c r="Q41" s="11">
        <v>804387</v>
      </c>
      <c r="R41" s="11">
        <f t="shared" si="1"/>
        <v>3362453</v>
      </c>
    </row>
    <row r="42" spans="1:18" ht="33.75" hidden="1" customHeight="1" x14ac:dyDescent="0.25">
      <c r="A42" s="17" t="s">
        <v>44</v>
      </c>
      <c r="B42" s="115"/>
      <c r="C42" s="18"/>
      <c r="D42" s="18"/>
      <c r="E42" s="94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115"/>
      <c r="C43" s="18"/>
      <c r="D43" s="18"/>
      <c r="E43" s="94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115"/>
      <c r="C44" s="18"/>
      <c r="D44" s="18"/>
      <c r="E44" s="94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115"/>
      <c r="C45" s="18"/>
      <c r="D45" s="18"/>
      <c r="E45" s="94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115">
        <v>501300</v>
      </c>
      <c r="C46" s="18"/>
      <c r="D46" s="18">
        <v>501300</v>
      </c>
      <c r="E46" s="94"/>
      <c r="F46" s="2">
        <v>0</v>
      </c>
      <c r="G46" s="11"/>
      <c r="H46" s="11"/>
      <c r="K46" s="11"/>
      <c r="L46" s="11"/>
      <c r="M46" s="11"/>
      <c r="O46" s="27">
        <v>467849</v>
      </c>
      <c r="Q46" s="27">
        <v>2176923</v>
      </c>
      <c r="R46" s="27">
        <f t="shared" si="1"/>
        <v>2644772</v>
      </c>
    </row>
    <row r="47" spans="1:18" ht="33.75" customHeight="1" x14ac:dyDescent="0.25">
      <c r="A47" s="17" t="s">
        <v>49</v>
      </c>
      <c r="B47" s="115"/>
      <c r="C47" s="18"/>
      <c r="D47" s="18"/>
      <c r="E47" s="94"/>
      <c r="F47" s="2">
        <v>20000</v>
      </c>
      <c r="G47" s="11"/>
      <c r="H47" s="11"/>
      <c r="J47" s="19">
        <v>63523</v>
      </c>
      <c r="K47" s="11"/>
      <c r="L47" s="11"/>
      <c r="M47" s="11"/>
      <c r="N47" s="27">
        <v>252186</v>
      </c>
      <c r="P47" s="19"/>
      <c r="R47" s="27">
        <f t="shared" si="1"/>
        <v>335709</v>
      </c>
    </row>
    <row r="48" spans="1:18" ht="24.95" customHeight="1" x14ac:dyDescent="0.25">
      <c r="A48" s="12" t="s">
        <v>50</v>
      </c>
      <c r="B48" s="114">
        <f>+B49+B50+B51+B52+B53+B54+B55</f>
        <v>0</v>
      </c>
      <c r="C48" s="76">
        <f>+C49+C50+C51+C52+C53+C54+C55</f>
        <v>0</v>
      </c>
      <c r="D48" s="76">
        <f t="shared" ref="D48" si="6">+D49+D50+D51+D52+D53+D54+D55</f>
        <v>0</v>
      </c>
      <c r="E48" s="94"/>
      <c r="F48" s="14">
        <f>+F49+F50+F51+F52+F53+F54+F55</f>
        <v>0</v>
      </c>
      <c r="G48" s="11">
        <f t="shared" ref="G48:L48" si="7">+G49+G50+G51+G52+G53+G54+G55</f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/>
      <c r="N48" s="11">
        <f t="shared" ref="N48:P48" si="8">+N49+N50+N51+N52+N53+N54+N55</f>
        <v>0</v>
      </c>
      <c r="O48" s="11">
        <f t="shared" si="8"/>
        <v>0</v>
      </c>
      <c r="P48" s="11">
        <f t="shared" si="8"/>
        <v>0</v>
      </c>
      <c r="Q48" s="11"/>
      <c r="R48" s="11">
        <f t="shared" si="1"/>
        <v>0</v>
      </c>
    </row>
    <row r="49" spans="1:18" ht="24.95" hidden="1" customHeight="1" x14ac:dyDescent="0.25">
      <c r="A49" s="17" t="s">
        <v>51</v>
      </c>
      <c r="B49" s="115"/>
      <c r="C49" s="18"/>
      <c r="D49" s="18">
        <f>+B49+C49</f>
        <v>0</v>
      </c>
      <c r="E49" s="94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1"/>
        <v>0</v>
      </c>
    </row>
    <row r="50" spans="1:18" ht="30" hidden="1" customHeight="1" x14ac:dyDescent="0.25">
      <c r="A50" s="17" t="s">
        <v>52</v>
      </c>
      <c r="B50" s="115"/>
      <c r="C50" s="18"/>
      <c r="D50" s="18">
        <f t="shared" ref="D50:D55" si="9">+B50+C50</f>
        <v>0</v>
      </c>
      <c r="E50" s="94"/>
      <c r="F50" s="2"/>
      <c r="G50" s="11"/>
      <c r="H50" s="11"/>
      <c r="I50" s="11"/>
      <c r="J50" s="11"/>
      <c r="K50" s="11"/>
      <c r="L50" s="11"/>
      <c r="M50" s="11"/>
      <c r="R50" s="27">
        <f t="shared" si="1"/>
        <v>0</v>
      </c>
    </row>
    <row r="51" spans="1:18" ht="28.5" hidden="1" customHeight="1" x14ac:dyDescent="0.25">
      <c r="A51" s="17" t="s">
        <v>53</v>
      </c>
      <c r="B51" s="115"/>
      <c r="C51" s="18"/>
      <c r="D51" s="18">
        <f t="shared" si="9"/>
        <v>0</v>
      </c>
      <c r="E51" s="94"/>
      <c r="F51" s="2"/>
      <c r="G51" s="11"/>
      <c r="H51" s="11"/>
      <c r="I51" s="11"/>
      <c r="J51" s="11"/>
      <c r="K51" s="11"/>
      <c r="L51" s="11"/>
      <c r="M51" s="11"/>
      <c r="R51" s="27">
        <f t="shared" si="1"/>
        <v>0</v>
      </c>
    </row>
    <row r="52" spans="1:18" ht="33.75" hidden="1" customHeight="1" x14ac:dyDescent="0.25">
      <c r="A52" s="17" t="s">
        <v>54</v>
      </c>
      <c r="B52" s="115"/>
      <c r="C52" s="18"/>
      <c r="D52" s="18">
        <f t="shared" si="9"/>
        <v>0</v>
      </c>
      <c r="E52" s="94"/>
      <c r="F52" s="2"/>
      <c r="G52" s="11"/>
      <c r="H52" s="11"/>
      <c r="I52" s="11"/>
      <c r="J52" s="11"/>
      <c r="K52" s="11"/>
      <c r="L52" s="11"/>
      <c r="M52" s="11"/>
      <c r="R52" s="27">
        <f t="shared" si="1"/>
        <v>0</v>
      </c>
    </row>
    <row r="53" spans="1:18" ht="30" hidden="1" customHeight="1" x14ac:dyDescent="0.25">
      <c r="A53" s="17" t="s">
        <v>55</v>
      </c>
      <c r="B53" s="115"/>
      <c r="C53" s="18"/>
      <c r="D53" s="18">
        <f t="shared" si="9"/>
        <v>0</v>
      </c>
      <c r="E53" s="94"/>
      <c r="F53" s="2"/>
      <c r="G53" s="11"/>
      <c r="H53" s="11"/>
      <c r="I53" s="11"/>
      <c r="J53" s="11"/>
      <c r="K53" s="11"/>
      <c r="L53" s="11"/>
      <c r="M53" s="11"/>
      <c r="R53" s="27">
        <f t="shared" si="1"/>
        <v>0</v>
      </c>
    </row>
    <row r="54" spans="1:18" ht="24.95" hidden="1" customHeight="1" x14ac:dyDescent="0.25">
      <c r="A54" s="17" t="s">
        <v>56</v>
      </c>
      <c r="B54" s="115"/>
      <c r="C54" s="18"/>
      <c r="D54" s="18">
        <f t="shared" si="9"/>
        <v>0</v>
      </c>
      <c r="E54" s="94"/>
      <c r="F54" s="2"/>
      <c r="G54" s="11"/>
      <c r="H54" s="11"/>
      <c r="I54" s="11"/>
      <c r="J54" s="11"/>
      <c r="K54" s="11"/>
      <c r="L54" s="11"/>
      <c r="M54" s="11"/>
      <c r="R54" s="27">
        <f t="shared" si="1"/>
        <v>0</v>
      </c>
    </row>
    <row r="55" spans="1:18" ht="33.75" hidden="1" customHeight="1" x14ac:dyDescent="0.25">
      <c r="A55" s="17" t="s">
        <v>57</v>
      </c>
      <c r="B55" s="115"/>
      <c r="C55" s="18"/>
      <c r="D55" s="18">
        <f t="shared" si="9"/>
        <v>0</v>
      </c>
      <c r="E55" s="94"/>
      <c r="F55" s="2"/>
      <c r="G55" s="11"/>
      <c r="H55" s="11"/>
      <c r="I55" s="11"/>
      <c r="J55" s="11"/>
      <c r="K55" s="11"/>
      <c r="L55" s="11"/>
      <c r="M55" s="11"/>
      <c r="R55" s="27">
        <f t="shared" si="1"/>
        <v>0</v>
      </c>
    </row>
    <row r="56" spans="1:18" ht="39.75" customHeight="1" x14ac:dyDescent="0.25">
      <c r="A56" s="12" t="s">
        <v>58</v>
      </c>
      <c r="B56" s="114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5"/>
      <c r="F56" s="14">
        <f>+F57+F58+F59+F60+F61+F62+F63+F64+F65</f>
        <v>3863816</v>
      </c>
      <c r="G56" s="14">
        <f t="shared" ref="G56:Q56" si="10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0"/>
        <v>42311</v>
      </c>
      <c r="K56" s="15">
        <f>+K57+K58+K59+K60+K61+K62+K63+K64+K65</f>
        <v>5306061</v>
      </c>
      <c r="L56" s="15">
        <f t="shared" si="10"/>
        <v>0</v>
      </c>
      <c r="M56" s="15">
        <f t="shared" si="10"/>
        <v>0</v>
      </c>
      <c r="N56" s="15">
        <f t="shared" si="10"/>
        <v>165500</v>
      </c>
      <c r="O56" s="15">
        <f t="shared" si="10"/>
        <v>818671</v>
      </c>
      <c r="P56" s="15">
        <f t="shared" si="10"/>
        <v>1062648.8899999999</v>
      </c>
      <c r="Q56" s="15">
        <f t="shared" si="10"/>
        <v>642792</v>
      </c>
      <c r="R56" s="15">
        <f t="shared" si="1"/>
        <v>23509968.890000001</v>
      </c>
    </row>
    <row r="57" spans="1:18" ht="24.95" customHeight="1" x14ac:dyDescent="0.25">
      <c r="A57" s="17" t="s">
        <v>59</v>
      </c>
      <c r="B57" s="115">
        <v>27643213</v>
      </c>
      <c r="C57" s="18"/>
      <c r="D57" s="18">
        <v>22835532</v>
      </c>
      <c r="E57" s="94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>
        <v>165500</v>
      </c>
      <c r="O57" s="11">
        <v>818671</v>
      </c>
      <c r="P57" s="11">
        <v>1062648.8899999999</v>
      </c>
      <c r="Q57" s="11">
        <v>642792</v>
      </c>
      <c r="R57" s="11">
        <f t="shared" si="1"/>
        <v>18929667.890000001</v>
      </c>
    </row>
    <row r="58" spans="1:18" ht="33.75" customHeight="1" x14ac:dyDescent="0.25">
      <c r="A58" s="17" t="s">
        <v>60</v>
      </c>
      <c r="B58" s="115">
        <v>530500</v>
      </c>
      <c r="C58" s="18"/>
      <c r="D58" s="18">
        <v>603500</v>
      </c>
      <c r="E58" s="94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 t="shared" si="1"/>
        <v>3886053</v>
      </c>
    </row>
    <row r="59" spans="1:18" ht="31.5" customHeight="1" x14ac:dyDescent="0.25">
      <c r="A59" s="17" t="s">
        <v>61</v>
      </c>
      <c r="B59" s="115">
        <v>126517</v>
      </c>
      <c r="C59" s="18"/>
      <c r="D59" s="18">
        <v>362417</v>
      </c>
      <c r="E59" s="94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 t="shared" si="1"/>
        <v>152248</v>
      </c>
    </row>
    <row r="60" spans="1:18" ht="42.75" customHeight="1" x14ac:dyDescent="0.25">
      <c r="A60" s="17" t="s">
        <v>62</v>
      </c>
      <c r="B60" s="115">
        <v>38000000</v>
      </c>
      <c r="C60" s="18"/>
      <c r="D60" s="18">
        <v>38000000</v>
      </c>
      <c r="E60" s="94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1"/>
        <v>0</v>
      </c>
    </row>
    <row r="61" spans="1:18" ht="33" customHeight="1" x14ac:dyDescent="0.25">
      <c r="A61" s="17" t="s">
        <v>63</v>
      </c>
      <c r="B61" s="115">
        <v>16615900</v>
      </c>
      <c r="C61" s="18"/>
      <c r="D61" s="18">
        <v>74488669</v>
      </c>
      <c r="E61" s="94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 t="shared" si="1"/>
        <v>542000</v>
      </c>
    </row>
    <row r="62" spans="1:18" ht="24.95" customHeight="1" x14ac:dyDescent="0.25">
      <c r="A62" s="17" t="s">
        <v>64</v>
      </c>
      <c r="B62" s="115">
        <v>75000</v>
      </c>
      <c r="C62" s="18"/>
      <c r="D62" s="18">
        <v>75000</v>
      </c>
      <c r="E62" s="94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1"/>
        <v>0</v>
      </c>
    </row>
    <row r="63" spans="1:18" ht="24.95" customHeight="1" x14ac:dyDescent="0.25">
      <c r="A63" s="17" t="s">
        <v>65</v>
      </c>
      <c r="B63" s="115"/>
      <c r="C63" s="18"/>
      <c r="D63" s="18"/>
      <c r="E63" s="94"/>
      <c r="F63" s="2"/>
      <c r="G63" s="11"/>
      <c r="H63" s="11"/>
      <c r="K63" s="11"/>
      <c r="L63" s="11"/>
      <c r="M63" s="11"/>
      <c r="O63" s="11"/>
      <c r="P63" s="27"/>
      <c r="R63" s="27">
        <f t="shared" si="1"/>
        <v>0</v>
      </c>
    </row>
    <row r="64" spans="1:18" ht="24.95" customHeight="1" x14ac:dyDescent="0.25">
      <c r="A64" s="17" t="s">
        <v>66</v>
      </c>
      <c r="B64" s="115"/>
      <c r="C64" s="18"/>
      <c r="D64" s="18">
        <v>11678325</v>
      </c>
      <c r="E64" s="94"/>
      <c r="F64" s="2"/>
      <c r="G64" s="11"/>
      <c r="H64" s="11"/>
      <c r="K64" s="11"/>
      <c r="L64" s="11"/>
      <c r="M64" s="11"/>
      <c r="P64" s="11"/>
      <c r="Q64" s="11"/>
      <c r="R64" s="27">
        <f t="shared" si="1"/>
        <v>0</v>
      </c>
    </row>
    <row r="65" spans="1:18" ht="30" customHeight="1" x14ac:dyDescent="0.25">
      <c r="A65" s="17" t="s">
        <v>67</v>
      </c>
      <c r="B65" s="115">
        <v>100000</v>
      </c>
      <c r="C65" s="18"/>
      <c r="D65" s="18">
        <v>100000</v>
      </c>
      <c r="E65" s="94"/>
      <c r="F65" s="2">
        <f>+F66+F67+F68+F69+F70</f>
        <v>0</v>
      </c>
      <c r="G65" s="11"/>
      <c r="H65" s="11"/>
      <c r="K65" s="11"/>
      <c r="L65" s="11"/>
      <c r="M65" s="11"/>
      <c r="R65" s="27">
        <f t="shared" si="1"/>
        <v>0</v>
      </c>
    </row>
    <row r="66" spans="1:18" ht="24.95" customHeight="1" x14ac:dyDescent="0.25">
      <c r="A66" s="12" t="s">
        <v>68</v>
      </c>
      <c r="B66" s="114">
        <f>+B67+B68+B69+B70</f>
        <v>0</v>
      </c>
      <c r="C66" s="18">
        <f t="shared" ref="C66:D66" si="11">+C67+C68+C69+C70</f>
        <v>0</v>
      </c>
      <c r="D66" s="18">
        <f t="shared" si="11"/>
        <v>0</v>
      </c>
      <c r="E66" s="94"/>
      <c r="F66" s="14">
        <f>+F67+F68+F69+F70</f>
        <v>0</v>
      </c>
      <c r="G66" s="11">
        <f t="shared" ref="G66:L66" si="12">+G67+G68+G69+G70</f>
        <v>0</v>
      </c>
      <c r="H66" s="11">
        <f t="shared" si="12"/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  <c r="L66" s="11">
        <f t="shared" si="12"/>
        <v>0</v>
      </c>
      <c r="M66" s="15">
        <f>+M67+M68+M69+M70</f>
        <v>0</v>
      </c>
      <c r="N66" s="11">
        <f t="shared" ref="N66:P66" si="13">+N67+N68+N69+N70</f>
        <v>0</v>
      </c>
      <c r="O66" s="11">
        <f t="shared" si="13"/>
        <v>0</v>
      </c>
      <c r="P66" s="11">
        <f t="shared" si="13"/>
        <v>0</v>
      </c>
      <c r="Q66" s="11"/>
      <c r="R66" s="11">
        <f t="shared" si="1"/>
        <v>0</v>
      </c>
    </row>
    <row r="67" spans="1:18" ht="20.100000000000001" customHeight="1" x14ac:dyDescent="0.25">
      <c r="A67" s="22" t="s">
        <v>69</v>
      </c>
      <c r="B67" s="115"/>
      <c r="C67" s="18"/>
      <c r="D67" s="18">
        <f>+B67+C67</f>
        <v>0</v>
      </c>
      <c r="E67" s="96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1"/>
        <v>0</v>
      </c>
    </row>
    <row r="68" spans="1:18" ht="20.100000000000001" customHeight="1" x14ac:dyDescent="0.25">
      <c r="A68" s="22" t="s">
        <v>70</v>
      </c>
      <c r="B68" s="115"/>
      <c r="C68" s="18"/>
      <c r="D68" s="18">
        <f t="shared" ref="D68:D70" si="14">+B68+C68</f>
        <v>0</v>
      </c>
      <c r="E68" s="96"/>
      <c r="F68" s="2"/>
      <c r="G68" s="11"/>
      <c r="H68" s="11"/>
      <c r="K68" s="11"/>
      <c r="L68" s="11"/>
      <c r="M68" s="11"/>
      <c r="R68" s="27">
        <f t="shared" si="1"/>
        <v>0</v>
      </c>
    </row>
    <row r="69" spans="1:18" ht="21" customHeight="1" x14ac:dyDescent="0.25">
      <c r="A69" s="22" t="s">
        <v>71</v>
      </c>
      <c r="B69" s="115"/>
      <c r="C69" s="18"/>
      <c r="D69" s="18">
        <f t="shared" si="14"/>
        <v>0</v>
      </c>
      <c r="E69" s="96"/>
      <c r="F69" s="2"/>
      <c r="G69" s="11"/>
      <c r="H69" s="11"/>
      <c r="K69" s="11"/>
      <c r="L69" s="11"/>
      <c r="M69" s="11"/>
      <c r="R69" s="27">
        <f t="shared" si="1"/>
        <v>0</v>
      </c>
    </row>
    <row r="70" spans="1:18" ht="31.5" customHeight="1" x14ac:dyDescent="0.25">
      <c r="A70" s="22" t="s">
        <v>72</v>
      </c>
      <c r="B70" s="115"/>
      <c r="C70" s="18"/>
      <c r="D70" s="18">
        <f t="shared" si="14"/>
        <v>0</v>
      </c>
      <c r="E70" s="96"/>
      <c r="F70" s="2"/>
      <c r="G70" s="11"/>
      <c r="H70" s="11"/>
      <c r="K70" s="11"/>
      <c r="L70" s="11"/>
      <c r="M70" s="11"/>
      <c r="R70" s="27">
        <f t="shared" si="1"/>
        <v>0</v>
      </c>
    </row>
    <row r="71" spans="1:18" ht="31.5" customHeight="1" x14ac:dyDescent="0.25">
      <c r="A71" s="23" t="s">
        <v>73</v>
      </c>
      <c r="B71" s="114">
        <f>+B72+B73</f>
        <v>0</v>
      </c>
      <c r="C71" s="18">
        <f t="shared" ref="C71:D71" si="15">+C72+C73</f>
        <v>0</v>
      </c>
      <c r="D71" s="18">
        <f t="shared" si="15"/>
        <v>0</v>
      </c>
      <c r="E71" s="96"/>
      <c r="F71" s="14"/>
      <c r="G71" s="11"/>
      <c r="H71" s="11"/>
      <c r="K71" s="11"/>
      <c r="L71" s="11"/>
      <c r="M71" s="11"/>
      <c r="R71" s="27">
        <f t="shared" si="1"/>
        <v>0</v>
      </c>
    </row>
    <row r="72" spans="1:18" ht="20.100000000000001" customHeight="1" x14ac:dyDescent="0.25">
      <c r="A72" s="22" t="s">
        <v>74</v>
      </c>
      <c r="B72" s="115"/>
      <c r="C72" s="18"/>
      <c r="D72" s="18">
        <f>+B72+C72</f>
        <v>0</v>
      </c>
      <c r="E72" s="96"/>
      <c r="F72" s="2"/>
      <c r="G72" s="11"/>
      <c r="H72" s="11"/>
      <c r="K72" s="11"/>
      <c r="L72" s="11"/>
      <c r="M72" s="11"/>
      <c r="R72" s="27">
        <f t="shared" si="1"/>
        <v>0</v>
      </c>
    </row>
    <row r="73" spans="1:18" ht="31.5" customHeight="1" x14ac:dyDescent="0.25">
      <c r="A73" s="22" t="s">
        <v>75</v>
      </c>
      <c r="B73" s="115"/>
      <c r="C73" s="18"/>
      <c r="D73" s="18">
        <f>+B73+C73</f>
        <v>0</v>
      </c>
      <c r="E73" s="96"/>
      <c r="F73" s="2"/>
      <c r="G73" s="11"/>
      <c r="H73" s="11"/>
      <c r="K73" s="11"/>
      <c r="L73" s="11"/>
      <c r="M73" s="11"/>
      <c r="R73" s="27">
        <f t="shared" si="1"/>
        <v>0</v>
      </c>
    </row>
    <row r="74" spans="1:18" ht="20.100000000000001" customHeight="1" x14ac:dyDescent="0.25">
      <c r="A74" s="23" t="s">
        <v>76</v>
      </c>
      <c r="B74" s="114">
        <f>+B75+B76+B77</f>
        <v>0</v>
      </c>
      <c r="C74" s="18">
        <f t="shared" ref="C74:D74" si="16">+C75+C76+C77</f>
        <v>0</v>
      </c>
      <c r="D74" s="18">
        <f t="shared" si="16"/>
        <v>0</v>
      </c>
      <c r="E74" s="96"/>
      <c r="F74" s="14"/>
      <c r="G74" s="11"/>
      <c r="H74" s="11"/>
      <c r="K74" s="11"/>
      <c r="L74" s="11"/>
      <c r="M74" s="11"/>
      <c r="R74" s="27">
        <f t="shared" si="1"/>
        <v>0</v>
      </c>
    </row>
    <row r="75" spans="1:18" ht="20.100000000000001" customHeight="1" x14ac:dyDescent="0.25">
      <c r="A75" s="22" t="s">
        <v>77</v>
      </c>
      <c r="B75" s="115"/>
      <c r="C75" s="18"/>
      <c r="D75" s="18">
        <f>+B75+C75</f>
        <v>0</v>
      </c>
      <c r="E75" s="96"/>
      <c r="F75" s="2"/>
      <c r="G75" s="11"/>
      <c r="H75" s="11"/>
      <c r="K75" s="11"/>
      <c r="L75" s="11"/>
      <c r="M75" s="11"/>
      <c r="R75" s="27">
        <f t="shared" si="1"/>
        <v>0</v>
      </c>
    </row>
    <row r="76" spans="1:18" ht="20.100000000000001" customHeight="1" x14ac:dyDescent="0.25">
      <c r="A76" s="22" t="s">
        <v>78</v>
      </c>
      <c r="B76" s="115"/>
      <c r="C76" s="18"/>
      <c r="D76" s="18">
        <f t="shared" ref="D76:D77" si="17">+B76+C76</f>
        <v>0</v>
      </c>
      <c r="E76" s="96"/>
      <c r="F76" s="2"/>
      <c r="G76" s="11"/>
      <c r="H76" s="11"/>
      <c r="K76" s="11"/>
      <c r="L76" s="11"/>
      <c r="M76" s="11"/>
      <c r="R76" s="27">
        <f t="shared" si="1"/>
        <v>0</v>
      </c>
    </row>
    <row r="77" spans="1:18" ht="32.25" customHeight="1" x14ac:dyDescent="0.25">
      <c r="A77" s="22" t="s">
        <v>79</v>
      </c>
      <c r="B77" s="115"/>
      <c r="C77" s="18"/>
      <c r="D77" s="18">
        <f t="shared" si="17"/>
        <v>0</v>
      </c>
      <c r="E77" s="96"/>
      <c r="F77" s="2"/>
      <c r="G77" s="11"/>
      <c r="H77" s="11"/>
      <c r="K77" s="11"/>
      <c r="L77" s="11"/>
      <c r="M77" s="11"/>
      <c r="R77" s="27">
        <f t="shared" si="1"/>
        <v>0</v>
      </c>
    </row>
    <row r="78" spans="1:18" x14ac:dyDescent="0.25">
      <c r="A78" s="24" t="s">
        <v>80</v>
      </c>
      <c r="B78" s="116">
        <f>+B14+B20+B30+B40+B48+B56+B66</f>
        <v>1529000000</v>
      </c>
      <c r="C78" s="101">
        <f>+C14+C20+C30+C40+C56</f>
        <v>220917</v>
      </c>
      <c r="D78" s="101">
        <f>+D14+D20+D30+D40+D56</f>
        <v>1529220926</v>
      </c>
      <c r="E78" s="97"/>
      <c r="F78" s="79">
        <f t="shared" ref="F78:Q78" si="18">+F14+F20+F30+F40+F56+F66</f>
        <v>67339457</v>
      </c>
      <c r="G78" s="79">
        <f t="shared" si="18"/>
        <v>62152530</v>
      </c>
      <c r="H78" s="79">
        <f t="shared" si="18"/>
        <v>93248642</v>
      </c>
      <c r="I78" s="79">
        <f t="shared" si="18"/>
        <v>72791237</v>
      </c>
      <c r="J78" s="79">
        <f t="shared" si="18"/>
        <v>80456460</v>
      </c>
      <c r="K78" s="79">
        <f t="shared" si="18"/>
        <v>77107528</v>
      </c>
      <c r="L78" s="79">
        <f t="shared" si="18"/>
        <v>110390913</v>
      </c>
      <c r="M78" s="79">
        <f t="shared" si="18"/>
        <v>100443080</v>
      </c>
      <c r="N78" s="79">
        <f t="shared" si="18"/>
        <v>82030269</v>
      </c>
      <c r="O78" s="79">
        <f t="shared" si="18"/>
        <v>98331080.719999999</v>
      </c>
      <c r="P78" s="79">
        <f t="shared" si="18"/>
        <v>104099083.89</v>
      </c>
      <c r="Q78" s="79">
        <f t="shared" si="18"/>
        <v>278580872</v>
      </c>
      <c r="R78" s="79">
        <f t="shared" ref="R78:R91" si="19">+F78+G78+H78+I78+J78+K78+L78+M78+N78+O78+P78+Q78</f>
        <v>1226971152.6100001</v>
      </c>
    </row>
    <row r="79" spans="1:18" hidden="1" x14ac:dyDescent="0.25">
      <c r="A79" s="17"/>
      <c r="B79" s="117"/>
      <c r="C79" s="82"/>
      <c r="D79" s="82"/>
      <c r="E79" s="98"/>
      <c r="F79" s="81"/>
      <c r="G79" s="82"/>
      <c r="H79" s="82"/>
      <c r="I79" s="80"/>
      <c r="J79" s="80"/>
      <c r="K79" s="82"/>
      <c r="L79" s="80"/>
      <c r="M79" s="80"/>
      <c r="N79" s="82"/>
      <c r="O79" s="80"/>
      <c r="P79" s="80"/>
      <c r="Q79" s="82"/>
      <c r="R79" s="82">
        <f t="shared" si="19"/>
        <v>0</v>
      </c>
    </row>
    <row r="80" spans="1:18" hidden="1" x14ac:dyDescent="0.25">
      <c r="A80" s="9" t="s">
        <v>81</v>
      </c>
      <c r="B80" s="118"/>
      <c r="C80" s="84"/>
      <c r="D80" s="84"/>
      <c r="E80" s="99"/>
      <c r="F80" s="84"/>
      <c r="G80" s="84"/>
      <c r="H80" s="84"/>
      <c r="I80" s="83"/>
      <c r="J80" s="83"/>
      <c r="K80" s="83"/>
      <c r="L80" s="83"/>
      <c r="M80" s="83"/>
      <c r="N80" s="84"/>
      <c r="O80" s="83"/>
      <c r="P80" s="83"/>
      <c r="Q80" s="84"/>
      <c r="R80" s="84">
        <f t="shared" si="19"/>
        <v>0</v>
      </c>
    </row>
    <row r="81" spans="1:18" hidden="1" x14ac:dyDescent="0.25">
      <c r="A81" s="12" t="s">
        <v>82</v>
      </c>
      <c r="B81" s="119"/>
      <c r="C81" s="82"/>
      <c r="D81" s="82"/>
      <c r="E81" s="98"/>
      <c r="F81" s="85"/>
      <c r="G81" s="82"/>
      <c r="H81" s="82"/>
      <c r="I81" s="80"/>
      <c r="J81" s="80"/>
      <c r="K81" s="82"/>
      <c r="L81" s="80"/>
      <c r="M81" s="80"/>
      <c r="N81" s="82"/>
      <c r="O81" s="80"/>
      <c r="P81" s="80"/>
      <c r="Q81" s="82"/>
      <c r="R81" s="82">
        <f t="shared" si="19"/>
        <v>0</v>
      </c>
    </row>
    <row r="82" spans="1:18" ht="30" hidden="1" x14ac:dyDescent="0.25">
      <c r="A82" s="17" t="s">
        <v>83</v>
      </c>
      <c r="B82" s="117"/>
      <c r="C82" s="82"/>
      <c r="D82" s="82"/>
      <c r="E82" s="98"/>
      <c r="F82" s="81"/>
      <c r="G82" s="82"/>
      <c r="H82" s="82"/>
      <c r="I82" s="80"/>
      <c r="J82" s="80"/>
      <c r="K82" s="82"/>
      <c r="L82" s="82"/>
      <c r="M82" s="82"/>
      <c r="N82" s="82"/>
      <c r="O82" s="82"/>
      <c r="P82" s="82"/>
      <c r="Q82" s="82"/>
      <c r="R82" s="82">
        <f t="shared" si="19"/>
        <v>0</v>
      </c>
    </row>
    <row r="83" spans="1:18" ht="30" hidden="1" x14ac:dyDescent="0.25">
      <c r="A83" s="17" t="s">
        <v>84</v>
      </c>
      <c r="B83" s="117"/>
      <c r="C83" s="82"/>
      <c r="D83" s="82"/>
      <c r="E83" s="98"/>
      <c r="F83" s="81"/>
      <c r="G83" s="82"/>
      <c r="H83" s="82"/>
      <c r="I83" s="80"/>
      <c r="J83" s="80"/>
      <c r="K83" s="82"/>
      <c r="L83" s="80"/>
      <c r="M83" s="80"/>
      <c r="N83" s="82"/>
      <c r="O83" s="80"/>
      <c r="P83" s="80"/>
      <c r="Q83" s="82"/>
      <c r="R83" s="82">
        <f t="shared" si="19"/>
        <v>0</v>
      </c>
    </row>
    <row r="84" spans="1:18" hidden="1" x14ac:dyDescent="0.25">
      <c r="A84" s="12" t="s">
        <v>85</v>
      </c>
      <c r="B84" s="119"/>
      <c r="C84" s="82"/>
      <c r="D84" s="82"/>
      <c r="E84" s="98"/>
      <c r="F84" s="85"/>
      <c r="G84" s="82"/>
      <c r="H84" s="82"/>
      <c r="I84" s="80"/>
      <c r="J84" s="80"/>
      <c r="K84" s="82"/>
      <c r="L84" s="80"/>
      <c r="M84" s="80"/>
      <c r="N84" s="82"/>
      <c r="O84" s="80"/>
      <c r="P84" s="80"/>
      <c r="Q84" s="82"/>
      <c r="R84" s="82">
        <f t="shared" si="19"/>
        <v>0</v>
      </c>
    </row>
    <row r="85" spans="1:18" hidden="1" x14ac:dyDescent="0.25">
      <c r="A85" s="17" t="s">
        <v>86</v>
      </c>
      <c r="B85" s="117"/>
      <c r="C85" s="82"/>
      <c r="D85" s="82"/>
      <c r="E85" s="98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>
        <f t="shared" si="19"/>
        <v>0</v>
      </c>
    </row>
    <row r="86" spans="1:18" hidden="1" x14ac:dyDescent="0.25">
      <c r="A86" s="17" t="s">
        <v>87</v>
      </c>
      <c r="B86" s="117"/>
      <c r="C86" s="82"/>
      <c r="D86" s="82"/>
      <c r="E86" s="98"/>
      <c r="F86" s="81"/>
      <c r="G86" s="82"/>
      <c r="H86" s="82"/>
      <c r="I86" s="82"/>
      <c r="J86" s="82"/>
      <c r="K86" s="82"/>
      <c r="L86" s="80"/>
      <c r="M86" s="80"/>
      <c r="N86" s="82"/>
      <c r="O86" s="82"/>
      <c r="P86" s="80"/>
      <c r="Q86" s="82"/>
      <c r="R86" s="82">
        <f t="shared" si="19"/>
        <v>0</v>
      </c>
    </row>
    <row r="87" spans="1:18" hidden="1" x14ac:dyDescent="0.25">
      <c r="A87" s="12" t="s">
        <v>88</v>
      </c>
      <c r="B87" s="119"/>
      <c r="C87" s="82"/>
      <c r="D87" s="82"/>
      <c r="E87" s="98"/>
      <c r="F87" s="85"/>
      <c r="G87" s="82"/>
      <c r="H87" s="82"/>
      <c r="I87" s="80"/>
      <c r="J87" s="80"/>
      <c r="K87" s="82"/>
      <c r="L87" s="80"/>
      <c r="M87" s="80"/>
      <c r="N87" s="82"/>
      <c r="O87" s="80"/>
      <c r="P87" s="80"/>
      <c r="Q87" s="82"/>
      <c r="R87" s="82">
        <f t="shared" si="19"/>
        <v>0</v>
      </c>
    </row>
    <row r="88" spans="1:18" hidden="1" x14ac:dyDescent="0.25">
      <c r="A88" s="17" t="s">
        <v>89</v>
      </c>
      <c r="B88" s="117"/>
      <c r="C88" s="82"/>
      <c r="D88" s="82"/>
      <c r="E88" s="98"/>
      <c r="F88" s="81"/>
      <c r="G88" s="82"/>
      <c r="H88" s="82"/>
      <c r="I88" s="80"/>
      <c r="J88" s="80"/>
      <c r="K88" s="82"/>
      <c r="L88" s="80"/>
      <c r="M88" s="80"/>
      <c r="N88" s="82"/>
      <c r="O88" s="80"/>
      <c r="P88" s="80"/>
      <c r="Q88" s="82"/>
      <c r="R88" s="82">
        <f t="shared" si="19"/>
        <v>0</v>
      </c>
    </row>
    <row r="89" spans="1:18" hidden="1" x14ac:dyDescent="0.25">
      <c r="A89" s="24" t="s">
        <v>90</v>
      </c>
      <c r="B89" s="120"/>
      <c r="C89" s="79"/>
      <c r="D89" s="79"/>
      <c r="E89" s="100"/>
      <c r="F89" s="79">
        <f t="shared" ref="F89:J89" si="20">SUM(F81:F88)</f>
        <v>0</v>
      </c>
      <c r="G89" s="79">
        <f t="shared" si="20"/>
        <v>0</v>
      </c>
      <c r="H89" s="79">
        <f t="shared" si="20"/>
        <v>0</v>
      </c>
      <c r="I89" s="86">
        <f t="shared" si="20"/>
        <v>0</v>
      </c>
      <c r="J89" s="86">
        <f t="shared" si="20"/>
        <v>0</v>
      </c>
      <c r="K89" s="86">
        <f>SUM(K81:K88)</f>
        <v>0</v>
      </c>
      <c r="L89" s="86">
        <f t="shared" ref="L89:P89" si="21">SUM(L81:L88)</f>
        <v>0</v>
      </c>
      <c r="M89" s="86">
        <f t="shared" si="21"/>
        <v>0</v>
      </c>
      <c r="N89" s="79">
        <f t="shared" si="21"/>
        <v>0</v>
      </c>
      <c r="O89" s="86">
        <f t="shared" si="21"/>
        <v>0</v>
      </c>
      <c r="P89" s="86">
        <f t="shared" si="21"/>
        <v>0</v>
      </c>
      <c r="Q89" s="79"/>
      <c r="R89" s="79">
        <f t="shared" si="19"/>
        <v>0</v>
      </c>
    </row>
    <row r="90" spans="1:18" hidden="1" x14ac:dyDescent="0.25">
      <c r="B90" s="121"/>
      <c r="C90" s="82"/>
      <c r="D90" s="82"/>
      <c r="E90" s="98"/>
      <c r="F90" s="82"/>
      <c r="G90" s="82"/>
      <c r="H90" s="82"/>
      <c r="I90" s="80"/>
      <c r="J90" s="80"/>
      <c r="K90" s="82"/>
      <c r="L90" s="80"/>
      <c r="M90" s="80"/>
      <c r="N90" s="82"/>
      <c r="O90" s="80"/>
      <c r="P90" s="80"/>
      <c r="Q90" s="82"/>
      <c r="R90" s="82">
        <f t="shared" si="19"/>
        <v>0</v>
      </c>
    </row>
    <row r="91" spans="1:18" ht="15.75" x14ac:dyDescent="0.25">
      <c r="A91" s="25" t="s">
        <v>91</v>
      </c>
      <c r="B91" s="122">
        <f>+B78</f>
        <v>1529000000</v>
      </c>
      <c r="C91" s="89">
        <f>C78+C89</f>
        <v>220917</v>
      </c>
      <c r="D91" s="89">
        <f>D78+D89</f>
        <v>1529220926</v>
      </c>
      <c r="E91" s="97"/>
      <c r="F91" s="88">
        <f>+F14+F20+F30+F40+F56</f>
        <v>67339457</v>
      </c>
      <c r="G91" s="88">
        <f t="shared" ref="G91:O91" si="22">G78+G89</f>
        <v>62152530</v>
      </c>
      <c r="H91" s="88">
        <f t="shared" si="22"/>
        <v>93248642</v>
      </c>
      <c r="I91" s="89">
        <f t="shared" si="22"/>
        <v>72791237</v>
      </c>
      <c r="J91" s="89">
        <f>J78+J89</f>
        <v>80456460</v>
      </c>
      <c r="K91" s="89">
        <f t="shared" si="22"/>
        <v>77107528</v>
      </c>
      <c r="L91" s="89">
        <f t="shared" si="22"/>
        <v>110390913</v>
      </c>
      <c r="M91" s="89">
        <f t="shared" si="22"/>
        <v>100443080</v>
      </c>
      <c r="N91" s="89">
        <f t="shared" si="22"/>
        <v>82030269</v>
      </c>
      <c r="O91" s="87">
        <f t="shared" si="22"/>
        <v>98331080.719999999</v>
      </c>
      <c r="P91" s="87">
        <f>P78+P89</f>
        <v>104099083.89</v>
      </c>
      <c r="Q91" s="89">
        <f>Q78+Q89</f>
        <v>278580872</v>
      </c>
      <c r="R91" s="89">
        <f t="shared" si="19"/>
        <v>1226971152.6100001</v>
      </c>
    </row>
    <row r="92" spans="1:18" x14ac:dyDescent="0.25">
      <c r="A92" t="s">
        <v>105</v>
      </c>
      <c r="B92" s="123"/>
      <c r="C92" s="8"/>
      <c r="D92" s="8"/>
      <c r="E92" s="11"/>
      <c r="F92" s="27"/>
      <c r="G92" s="11"/>
      <c r="H92" s="11"/>
      <c r="K92" s="11"/>
      <c r="P92" s="27"/>
    </row>
    <row r="93" spans="1:18" x14ac:dyDescent="0.25">
      <c r="A93" t="s">
        <v>662</v>
      </c>
      <c r="D93" s="8"/>
      <c r="E93" s="11"/>
      <c r="F93" s="11"/>
      <c r="G93" s="11"/>
      <c r="H93" s="11"/>
      <c r="K93" s="11"/>
      <c r="P93" s="139"/>
      <c r="Q93" s="27">
        <v>278580766</v>
      </c>
    </row>
    <row r="94" spans="1:18" ht="45" x14ac:dyDescent="0.25">
      <c r="A94" s="30" t="s">
        <v>106</v>
      </c>
      <c r="E94" s="11"/>
      <c r="F94" s="11"/>
      <c r="G94" s="11"/>
      <c r="H94" s="11"/>
      <c r="I94" s="27"/>
      <c r="K94" s="11"/>
      <c r="Q94" s="27">
        <f>+Q91-Q93</f>
        <v>106</v>
      </c>
    </row>
    <row r="95" spans="1:18" ht="45" x14ac:dyDescent="0.25">
      <c r="A95" s="30" t="s">
        <v>315</v>
      </c>
      <c r="E95" s="11"/>
      <c r="F95" s="11"/>
      <c r="G95" s="11"/>
      <c r="H95" s="11"/>
      <c r="I95" s="8"/>
      <c r="K95" s="11"/>
    </row>
    <row r="96" spans="1:18" ht="105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7" t="s">
        <v>320</v>
      </c>
      <c r="B100" s="125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9"/>
      <c r="O100" s="47"/>
      <c r="P100" s="47"/>
      <c r="Q100" s="49"/>
      <c r="R100" s="47"/>
    </row>
    <row r="101" spans="1:18" ht="15.75" x14ac:dyDescent="0.25">
      <c r="A101" s="68" t="s">
        <v>321</v>
      </c>
      <c r="B101" s="12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134"/>
      <c r="O101" s="68"/>
      <c r="P101" s="68"/>
      <c r="Q101" s="134"/>
      <c r="R101" s="68"/>
    </row>
    <row r="102" spans="1:18" ht="15.75" x14ac:dyDescent="0.25">
      <c r="A102" s="163" t="s">
        <v>322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</row>
    <row r="103" spans="1:18" ht="15.75" x14ac:dyDescent="0.25">
      <c r="A103" s="47"/>
      <c r="B103" s="127"/>
      <c r="C103" s="47"/>
      <c r="D103" s="47"/>
      <c r="E103" s="48"/>
      <c r="F103" s="48"/>
      <c r="G103" s="48"/>
      <c r="H103" s="48"/>
      <c r="I103" s="47"/>
      <c r="J103" s="47"/>
      <c r="K103" s="48"/>
      <c r="L103" s="47"/>
      <c r="M103" s="47"/>
      <c r="N103" s="49"/>
      <c r="O103" s="47"/>
      <c r="P103" s="47"/>
      <c r="Q103" s="49"/>
      <c r="R103" s="49"/>
    </row>
    <row r="104" spans="1:18" ht="15.75" x14ac:dyDescent="0.25">
      <c r="A104" s="47"/>
      <c r="B104" s="127"/>
      <c r="C104" s="47"/>
      <c r="D104" s="47"/>
      <c r="E104" s="48"/>
      <c r="F104" s="48"/>
      <c r="G104" s="48"/>
      <c r="H104" s="48"/>
      <c r="I104" s="47"/>
      <c r="J104" s="47"/>
      <c r="K104" s="48"/>
      <c r="L104" s="47"/>
      <c r="M104" s="47"/>
      <c r="N104" s="49"/>
      <c r="O104" s="47"/>
      <c r="P104" s="47"/>
      <c r="Q104" s="49"/>
      <c r="R104" s="49"/>
    </row>
    <row r="105" spans="1:18" ht="18.75" x14ac:dyDescent="0.3">
      <c r="A105" s="3"/>
      <c r="B105" s="12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35"/>
      <c r="O105" s="3"/>
      <c r="P105" s="3"/>
      <c r="Q105" s="135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9:R9"/>
    <mergeCell ref="A10:R10"/>
    <mergeCell ref="F11:R11"/>
  </mergeCells>
  <pageMargins left="0.59055118110236227" right="0" top="0" bottom="0" header="0" footer="0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8.42578125" customWidth="1"/>
  </cols>
  <sheetData>
    <row r="1" spans="1:30" x14ac:dyDescent="0.25">
      <c r="A1" s="59"/>
      <c r="B1" s="60"/>
      <c r="C1" s="60"/>
      <c r="D1" s="60"/>
      <c r="E1" s="60"/>
      <c r="F1" s="60"/>
      <c r="G1" s="60"/>
      <c r="H1" s="61"/>
    </row>
    <row r="2" spans="1:30" x14ac:dyDescent="0.25">
      <c r="A2" s="62"/>
      <c r="B2" s="63"/>
      <c r="C2" s="63"/>
      <c r="D2" s="63"/>
      <c r="E2" s="63"/>
      <c r="F2" s="63"/>
      <c r="G2" s="63"/>
      <c r="H2" s="64"/>
    </row>
    <row r="3" spans="1:30" x14ac:dyDescent="0.25">
      <c r="A3" s="62"/>
      <c r="B3" s="63"/>
      <c r="C3" s="63"/>
      <c r="D3" s="63"/>
      <c r="E3" s="63"/>
      <c r="F3" s="63"/>
      <c r="G3" s="63"/>
      <c r="H3" s="64"/>
    </row>
    <row r="4" spans="1:30" ht="15.75" x14ac:dyDescent="0.25">
      <c r="A4" s="157" t="s">
        <v>1713</v>
      </c>
      <c r="B4" s="158"/>
      <c r="C4" s="158"/>
      <c r="D4" s="158"/>
      <c r="E4" s="158"/>
      <c r="F4" s="158"/>
      <c r="G4" s="158"/>
      <c r="H4" s="159"/>
    </row>
    <row r="5" spans="1:30" ht="15.75" x14ac:dyDescent="0.25">
      <c r="A5" s="157" t="s">
        <v>272</v>
      </c>
      <c r="B5" s="158"/>
      <c r="C5" s="158"/>
      <c r="D5" s="158"/>
      <c r="E5" s="158"/>
      <c r="F5" s="158"/>
      <c r="G5" s="158"/>
      <c r="H5" s="159"/>
    </row>
    <row r="6" spans="1:30" x14ac:dyDescent="0.25">
      <c r="A6" s="65"/>
      <c r="B6" s="66"/>
      <c r="C6" s="66"/>
      <c r="D6" s="66"/>
      <c r="E6" s="66"/>
      <c r="F6" s="66"/>
      <c r="G6" s="66"/>
      <c r="H6" s="67"/>
    </row>
    <row r="7" spans="1:30" ht="63" x14ac:dyDescent="0.25">
      <c r="A7" s="58" t="s">
        <v>265</v>
      </c>
      <c r="B7" s="58" t="s">
        <v>2</v>
      </c>
      <c r="C7" s="58" t="s">
        <v>317</v>
      </c>
      <c r="D7" s="58" t="s">
        <v>316</v>
      </c>
      <c r="E7" s="58" t="s">
        <v>273</v>
      </c>
      <c r="F7" s="58" t="s">
        <v>280</v>
      </c>
      <c r="G7" s="77" t="s">
        <v>274</v>
      </c>
      <c r="H7" s="77" t="s">
        <v>275</v>
      </c>
    </row>
    <row r="8" spans="1:30" ht="24" x14ac:dyDescent="0.25">
      <c r="A8" s="51">
        <v>2.1</v>
      </c>
      <c r="B8" s="75" t="s">
        <v>276</v>
      </c>
      <c r="C8" s="52">
        <v>894933053</v>
      </c>
      <c r="D8" s="52">
        <f>+'Informe de gastos'!B14</f>
        <v>894933053</v>
      </c>
      <c r="E8" s="52">
        <f>+'Informe de gastos definitivo'!R14</f>
        <v>864294400.72000003</v>
      </c>
      <c r="F8" s="52">
        <f>+D8-E8</f>
        <v>30638652.279999971</v>
      </c>
      <c r="G8" s="53">
        <f>+E8/C13*100</f>
        <v>56.526775717462399</v>
      </c>
      <c r="H8" s="53">
        <f>+E8/D8*100</f>
        <v>96.576430809288709</v>
      </c>
      <c r="I8" s="27"/>
      <c r="J8" s="8"/>
      <c r="M8" s="27"/>
    </row>
    <row r="9" spans="1:30" ht="24" x14ac:dyDescent="0.25">
      <c r="A9" s="51">
        <v>2.2000000000000002</v>
      </c>
      <c r="B9" s="75" t="s">
        <v>277</v>
      </c>
      <c r="C9" s="54">
        <v>486063671</v>
      </c>
      <c r="D9" s="54">
        <f>+'Informe de gastos'!B20</f>
        <v>486063671</v>
      </c>
      <c r="E9" s="54">
        <f>+'Informe de gastos definitivo'!R20</f>
        <v>295221223</v>
      </c>
      <c r="F9" s="52">
        <f t="shared" ref="F9:F12" si="0">+D9-E9</f>
        <v>190842448</v>
      </c>
      <c r="G9" s="53">
        <f>+E9/C13*100</f>
        <v>19.308124460431657</v>
      </c>
      <c r="H9" s="53">
        <f>+E9/D9*100</f>
        <v>60.737150421595686</v>
      </c>
      <c r="I9" s="27"/>
      <c r="J9" s="8"/>
      <c r="M9" s="27"/>
    </row>
    <row r="10" spans="1:30" ht="24" x14ac:dyDescent="0.25">
      <c r="A10" s="51">
        <v>2.2999999999999998</v>
      </c>
      <c r="B10" s="75" t="s">
        <v>194</v>
      </c>
      <c r="C10" s="54">
        <v>59520846</v>
      </c>
      <c r="D10" s="54">
        <f>+'Informe de gastos'!D30</f>
        <v>54330679</v>
      </c>
      <c r="E10" s="54">
        <f>+'Informe de gastos definitivo'!R30</f>
        <v>37602626</v>
      </c>
      <c r="F10" s="52">
        <f t="shared" si="0"/>
        <v>16728053</v>
      </c>
      <c r="G10" s="53">
        <f>+E10/C13*100</f>
        <v>2.4592953564421189</v>
      </c>
      <c r="H10" s="53">
        <f>+E10/D10*100</f>
        <v>69.210668248780777</v>
      </c>
      <c r="I10" s="27"/>
      <c r="J10" s="8"/>
      <c r="M10" s="2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24" x14ac:dyDescent="0.25">
      <c r="A11" s="51">
        <v>2.4</v>
      </c>
      <c r="B11" s="75" t="s">
        <v>278</v>
      </c>
      <c r="C11" s="54">
        <v>5391300</v>
      </c>
      <c r="D11" s="54">
        <f>+'Informe de gastos'!B40</f>
        <v>5391300</v>
      </c>
      <c r="E11" s="54">
        <f>+'Informe de gastos definitivo'!R40</f>
        <v>6342934</v>
      </c>
      <c r="F11" s="52">
        <f t="shared" si="0"/>
        <v>-951634</v>
      </c>
      <c r="G11" s="53">
        <f>+E11/C13*100</f>
        <v>0.41484198822759977</v>
      </c>
      <c r="H11" s="53">
        <f>+E11/D11*100</f>
        <v>117.65129004136294</v>
      </c>
      <c r="I11" s="27"/>
      <c r="J11" s="8"/>
      <c r="M11" s="2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36" x14ac:dyDescent="0.25">
      <c r="A12" s="51">
        <v>2.6</v>
      </c>
      <c r="B12" s="75" t="s">
        <v>279</v>
      </c>
      <c r="C12" s="55">
        <v>83091130</v>
      </c>
      <c r="D12" s="55">
        <f>+'Informe de gastos'!B56</f>
        <v>83091130</v>
      </c>
      <c r="E12" s="55">
        <f>+'Informe de gastos definitivo'!R56</f>
        <v>23509968.890000001</v>
      </c>
      <c r="F12" s="52">
        <f t="shared" si="0"/>
        <v>59581161.109999999</v>
      </c>
      <c r="G12" s="53">
        <f>+E12/C13*100</f>
        <v>1.5376042439502944</v>
      </c>
      <c r="H12" s="53">
        <f>+E12/D12*100</f>
        <v>28.294198057000791</v>
      </c>
      <c r="I12" s="27"/>
      <c r="J12" s="8"/>
      <c r="M12" s="27"/>
      <c r="N12" s="47"/>
      <c r="O12" s="47"/>
      <c r="P12" s="47"/>
      <c r="Q12" s="48"/>
      <c r="R12" s="48"/>
      <c r="S12" s="48"/>
      <c r="T12" s="48"/>
      <c r="U12" s="47"/>
      <c r="V12" s="47"/>
      <c r="W12" s="48"/>
      <c r="X12" s="47"/>
      <c r="Y12" s="47"/>
      <c r="Z12" s="47"/>
      <c r="AA12" s="47"/>
      <c r="AB12" s="47"/>
      <c r="AC12" s="47"/>
      <c r="AD12" s="49"/>
    </row>
    <row r="13" spans="1:30" ht="57.75" customHeight="1" x14ac:dyDescent="0.25">
      <c r="A13" s="56"/>
      <c r="B13" s="109" t="s">
        <v>282</v>
      </c>
      <c r="C13" s="56">
        <f>+C8+C9+C10+C11+C12</f>
        <v>1529000000</v>
      </c>
      <c r="D13" s="56">
        <f>SUM(D8:D12)</f>
        <v>1523809833</v>
      </c>
      <c r="E13" s="56">
        <f>+E8+E9+E10+E11+E12</f>
        <v>1226971152.6100001</v>
      </c>
      <c r="F13" s="56">
        <f>SUM(F8:F12)</f>
        <v>296838680.38999999</v>
      </c>
      <c r="G13" s="57">
        <f>SUM(G8:G12)</f>
        <v>80.24664176651406</v>
      </c>
      <c r="H13" s="57"/>
      <c r="J13" s="27"/>
      <c r="K13" s="74"/>
      <c r="N13" s="47"/>
      <c r="O13" s="47"/>
      <c r="P13" s="47"/>
      <c r="Q13" s="48"/>
      <c r="R13" s="48"/>
      <c r="S13" s="48"/>
      <c r="T13" s="48"/>
      <c r="U13" s="47"/>
      <c r="V13" s="47"/>
      <c r="W13" s="48"/>
      <c r="X13" s="47"/>
      <c r="Y13" s="47"/>
      <c r="Z13" s="47"/>
      <c r="AA13" s="47"/>
      <c r="AB13" s="47"/>
      <c r="AC13" s="47"/>
      <c r="AD13" s="49"/>
    </row>
    <row r="14" spans="1:30" ht="15.75" x14ac:dyDescent="0.25">
      <c r="A14" s="59"/>
      <c r="B14" s="60"/>
      <c r="C14" s="69"/>
      <c r="D14" s="69"/>
      <c r="E14" s="70"/>
      <c r="F14" s="60"/>
      <c r="G14" s="70"/>
      <c r="H14" s="61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 ht="15.75" x14ac:dyDescent="0.25">
      <c r="A15" s="73"/>
      <c r="B15" s="63"/>
      <c r="C15" s="71"/>
      <c r="D15" s="71"/>
      <c r="E15" s="71"/>
      <c r="F15" s="72"/>
      <c r="G15" s="63"/>
      <c r="H15" s="64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15.75" x14ac:dyDescent="0.25">
      <c r="A16" s="62"/>
      <c r="B16" s="72"/>
      <c r="C16" s="63"/>
      <c r="D16" s="71"/>
      <c r="E16" s="63"/>
      <c r="F16" s="63"/>
      <c r="G16" s="72"/>
      <c r="H16" s="64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15.75" x14ac:dyDescent="0.25">
      <c r="A17" s="157"/>
      <c r="B17" s="158"/>
      <c r="C17" s="63"/>
      <c r="D17" s="63"/>
      <c r="E17" s="63"/>
      <c r="F17" s="158"/>
      <c r="G17" s="158"/>
      <c r="H17" s="64"/>
      <c r="N17" s="47"/>
      <c r="O17" s="48"/>
      <c r="P17" s="47"/>
      <c r="Q17" s="48"/>
      <c r="R17" s="48"/>
      <c r="S17" s="48"/>
      <c r="T17" s="48"/>
      <c r="U17" s="47"/>
      <c r="V17" s="47"/>
      <c r="W17" s="48"/>
      <c r="X17" s="47"/>
      <c r="Y17" s="47"/>
      <c r="Z17" s="47"/>
      <c r="AA17" s="47"/>
      <c r="AB17" s="47"/>
      <c r="AC17" s="47"/>
      <c r="AD17" s="49"/>
    </row>
    <row r="18" spans="1:30" ht="15.75" x14ac:dyDescent="0.25">
      <c r="A18" s="62"/>
      <c r="B18" s="63"/>
      <c r="C18" s="63"/>
      <c r="D18" s="63"/>
      <c r="E18" s="63"/>
      <c r="F18" s="63"/>
      <c r="G18" s="63"/>
      <c r="H18" s="64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25">
      <c r="A19" s="73"/>
      <c r="B19" s="63"/>
      <c r="C19" s="63"/>
      <c r="D19" s="63"/>
      <c r="E19" s="63"/>
      <c r="F19" s="63"/>
      <c r="G19" s="63"/>
      <c r="H19" s="64"/>
    </row>
    <row r="20" spans="1:30" x14ac:dyDescent="0.25">
      <c r="A20" s="62"/>
      <c r="B20" s="63"/>
      <c r="C20" s="63"/>
      <c r="D20" s="63"/>
      <c r="E20" s="63"/>
      <c r="F20" s="63"/>
      <c r="G20" s="63"/>
      <c r="H20" s="64"/>
    </row>
    <row r="21" spans="1:30" ht="15.75" x14ac:dyDescent="0.25">
      <c r="A21" s="157" t="s">
        <v>267</v>
      </c>
      <c r="B21" s="158"/>
      <c r="C21" s="158"/>
      <c r="D21" s="158"/>
      <c r="E21" s="158"/>
      <c r="F21" s="158"/>
      <c r="G21" s="158"/>
      <c r="H21" s="159"/>
    </row>
    <row r="22" spans="1:30" ht="15.75" x14ac:dyDescent="0.25">
      <c r="A22" s="160" t="s">
        <v>281</v>
      </c>
      <c r="B22" s="161"/>
      <c r="C22" s="161"/>
      <c r="D22" s="161"/>
      <c r="E22" s="161"/>
      <c r="F22" s="161"/>
      <c r="G22" s="161"/>
      <c r="H22" s="162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C226"/>
  <sheetViews>
    <sheetView view="pageBreakPreview" topLeftCell="N70" zoomScaleNormal="115" zoomScaleSheetLayoutView="100" workbookViewId="0">
      <selection activeCell="Q57" sqref="Q57"/>
    </sheetView>
  </sheetViews>
  <sheetFormatPr baseColWidth="10" defaultColWidth="9.140625" defaultRowHeight="15" x14ac:dyDescent="0.25"/>
  <cols>
    <col min="1" max="1" width="49.140625" customWidth="1"/>
    <col min="2" max="2" width="23.85546875" style="124" bestFit="1" customWidth="1"/>
    <col min="3" max="3" width="13.140625" bestFit="1" customWidth="1"/>
    <col min="4" max="4" width="21.42578125" bestFit="1" customWidth="1"/>
    <col min="5" max="5" width="2.7109375" style="1" customWidth="1"/>
    <col min="6" max="7" width="13.5703125" customWidth="1"/>
    <col min="8" max="8" width="14.140625" customWidth="1"/>
    <col min="9" max="10" width="13.5703125" customWidth="1"/>
    <col min="11" max="11" width="14.140625" customWidth="1"/>
    <col min="12" max="13" width="14.5703125" customWidth="1"/>
    <col min="14" max="14" width="14.140625" style="27" customWidth="1"/>
    <col min="15" max="15" width="14.140625" customWidth="1"/>
    <col min="16" max="16" width="14.5703125" customWidth="1"/>
    <col min="17" max="17" width="15.140625" style="27" customWidth="1"/>
    <col min="18" max="18" width="18.1406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64"/>
      <c r="B1" s="164"/>
      <c r="E1"/>
    </row>
    <row r="2" spans="1:29" x14ac:dyDescent="0.25">
      <c r="A2" s="164"/>
      <c r="B2" s="164"/>
      <c r="E2"/>
    </row>
    <row r="3" spans="1:29" x14ac:dyDescent="0.25">
      <c r="A3" s="164"/>
      <c r="B3" s="164"/>
      <c r="E3"/>
    </row>
    <row r="4" spans="1:29" x14ac:dyDescent="0.25">
      <c r="A4" s="164"/>
      <c r="B4" s="164"/>
      <c r="E4"/>
    </row>
    <row r="5" spans="1:29" x14ac:dyDescent="0.25">
      <c r="A5" s="164"/>
      <c r="B5" s="164"/>
      <c r="E5"/>
    </row>
    <row r="6" spans="1:29" x14ac:dyDescent="0.25">
      <c r="A6" s="164"/>
      <c r="B6" s="164"/>
      <c r="E6"/>
    </row>
    <row r="7" spans="1:29" ht="18.75" x14ac:dyDescent="0.3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29" ht="15.75" x14ac:dyDescent="0.25">
      <c r="A8" s="166" t="s">
        <v>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9" ht="15.75" x14ac:dyDescent="0.25">
      <c r="A9" s="166" t="s">
        <v>266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29" x14ac:dyDescent="0.25">
      <c r="A10" s="167" t="s">
        <v>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29" ht="15" customHeight="1" x14ac:dyDescent="0.25">
      <c r="A11" s="5"/>
      <c r="B11" s="111"/>
      <c r="C11" s="26"/>
      <c r="D11" s="26"/>
      <c r="E11" s="90"/>
      <c r="F11" s="168" t="s">
        <v>93</v>
      </c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29" ht="31.5" x14ac:dyDescent="0.25">
      <c r="A12" s="6" t="s">
        <v>2</v>
      </c>
      <c r="B12" s="112" t="s">
        <v>104</v>
      </c>
      <c r="C12" s="7" t="s">
        <v>92</v>
      </c>
      <c r="D12" s="7" t="s">
        <v>316</v>
      </c>
      <c r="E12" s="91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28" t="s">
        <v>11</v>
      </c>
      <c r="O12" s="7" t="s">
        <v>12</v>
      </c>
      <c r="P12" s="7" t="s">
        <v>13</v>
      </c>
      <c r="Q12" s="28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13"/>
      <c r="C13" s="10"/>
      <c r="D13" s="10"/>
      <c r="E13" s="9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6" customHeight="1" x14ac:dyDescent="0.25">
      <c r="A14" s="12" t="s">
        <v>16</v>
      </c>
      <c r="B14" s="114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3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71266512</v>
      </c>
      <c r="N14" s="15">
        <f t="shared" si="0"/>
        <v>55340550</v>
      </c>
      <c r="O14" s="15">
        <f t="shared" si="0"/>
        <v>62080305.720000006</v>
      </c>
      <c r="P14" s="15">
        <f t="shared" si="0"/>
        <v>58174347</v>
      </c>
      <c r="Q14" s="15">
        <f t="shared" si="0"/>
        <v>225511891</v>
      </c>
      <c r="R14" s="15">
        <f t="shared" ref="R14:R45" si="1">+F14+G14+H14+I14+J14+K14+L14+M14+N14+O14+P14+Q14</f>
        <v>864310300.72000003</v>
      </c>
      <c r="T14" s="16"/>
    </row>
    <row r="15" spans="1:29" ht="24.95" customHeight="1" x14ac:dyDescent="0.25">
      <c r="A15" s="17" t="s">
        <v>17</v>
      </c>
      <c r="B15" s="115">
        <v>655802812</v>
      </c>
      <c r="C15" s="18"/>
      <c r="D15" s="18">
        <f>+B15+C15</f>
        <v>655802812</v>
      </c>
      <c r="E15" s="94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>
        <v>46071248</v>
      </c>
      <c r="N15" s="2">
        <v>45084499</v>
      </c>
      <c r="O15" s="2">
        <v>51320653</v>
      </c>
      <c r="P15" s="2">
        <v>47891933</v>
      </c>
      <c r="Q15" s="2">
        <v>83683239</v>
      </c>
      <c r="R15" s="2">
        <f t="shared" si="1"/>
        <v>577988548</v>
      </c>
    </row>
    <row r="16" spans="1:29" ht="24.95" customHeight="1" x14ac:dyDescent="0.25">
      <c r="A16" s="17" t="s">
        <v>18</v>
      </c>
      <c r="B16" s="115">
        <v>37713685</v>
      </c>
      <c r="C16" s="18"/>
      <c r="D16" s="18">
        <f>+B16+C16</f>
        <v>37713685</v>
      </c>
      <c r="E16" s="94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>
        <v>3246496</v>
      </c>
      <c r="N16" s="2">
        <v>3330995</v>
      </c>
      <c r="O16" s="2">
        <v>2840234</v>
      </c>
      <c r="P16" s="2">
        <v>3569178</v>
      </c>
      <c r="Q16" s="2">
        <v>3085627</v>
      </c>
      <c r="R16" s="2">
        <f t="shared" si="1"/>
        <v>37290533</v>
      </c>
    </row>
    <row r="17" spans="1:20" ht="24.95" customHeight="1" x14ac:dyDescent="0.25">
      <c r="A17" s="17" t="s">
        <v>19</v>
      </c>
      <c r="B17" s="115">
        <v>331800</v>
      </c>
      <c r="C17" s="18"/>
      <c r="D17" s="18">
        <f t="shared" ref="D17:D19" si="2">+B17+C17</f>
        <v>331800</v>
      </c>
      <c r="E17" s="94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20" ht="24.95" customHeight="1" x14ac:dyDescent="0.25">
      <c r="A18" s="17" t="s">
        <v>20</v>
      </c>
      <c r="B18" s="115">
        <v>119182767</v>
      </c>
      <c r="C18" s="18"/>
      <c r="D18" s="18">
        <f t="shared" si="2"/>
        <v>119182767</v>
      </c>
      <c r="E18" s="94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>
        <v>15911051</v>
      </c>
      <c r="N18" s="27">
        <v>924271</v>
      </c>
      <c r="O18" s="11">
        <v>1846927.63</v>
      </c>
      <c r="P18" s="11">
        <v>552567</v>
      </c>
      <c r="Q18" s="11">
        <v>132597828</v>
      </c>
      <c r="R18" s="11">
        <f t="shared" si="1"/>
        <v>178529416.63</v>
      </c>
    </row>
    <row r="19" spans="1:20" ht="24.95" customHeight="1" x14ac:dyDescent="0.25">
      <c r="A19" s="17" t="s">
        <v>21</v>
      </c>
      <c r="B19" s="115">
        <v>81901989</v>
      </c>
      <c r="C19" s="18"/>
      <c r="D19" s="18">
        <f t="shared" si="2"/>
        <v>81901989</v>
      </c>
      <c r="E19" s="94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>
        <v>6037717</v>
      </c>
      <c r="N19" s="20">
        <v>6000785</v>
      </c>
      <c r="O19" s="11">
        <v>6072491.0899999999</v>
      </c>
      <c r="P19" s="11">
        <v>6160669</v>
      </c>
      <c r="Q19" s="11">
        <v>6145197</v>
      </c>
      <c r="R19" s="11">
        <f t="shared" si="1"/>
        <v>70501803.090000004</v>
      </c>
    </row>
    <row r="20" spans="1:20" ht="24.95" customHeight="1" x14ac:dyDescent="0.25">
      <c r="A20" s="12" t="s">
        <v>22</v>
      </c>
      <c r="B20" s="114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5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14351501</v>
      </c>
      <c r="L20" s="15">
        <f t="shared" si="3"/>
        <v>29105867</v>
      </c>
      <c r="M20" s="15">
        <f t="shared" si="3"/>
        <v>25806208</v>
      </c>
      <c r="N20" s="29">
        <f t="shared" si="3"/>
        <v>23113102</v>
      </c>
      <c r="O20" s="29">
        <f t="shared" si="3"/>
        <v>31360325</v>
      </c>
      <c r="P20" s="29">
        <f>+P21+P22+P23+P24+P25+P26+P27+P28+P29</f>
        <v>41247544</v>
      </c>
      <c r="Q20" s="29">
        <f>+Q21+Q22+Q23+Q24+Q25+Q26+Q27+Q28+Q29</f>
        <v>53467385</v>
      </c>
      <c r="R20" s="29">
        <f t="shared" si="1"/>
        <v>302888911</v>
      </c>
    </row>
    <row r="21" spans="1:20" ht="27.75" customHeight="1" x14ac:dyDescent="0.25">
      <c r="A21" s="17" t="s">
        <v>23</v>
      </c>
      <c r="B21" s="115">
        <v>27715406</v>
      </c>
      <c r="C21" s="18"/>
      <c r="D21" s="18">
        <v>27715406</v>
      </c>
      <c r="E21" s="94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>
        <v>3214996</v>
      </c>
      <c r="N21" s="11">
        <v>2296517</v>
      </c>
      <c r="O21" s="11">
        <v>2991539</v>
      </c>
      <c r="P21" s="11">
        <v>2514340</v>
      </c>
      <c r="Q21" s="11">
        <v>3228517</v>
      </c>
      <c r="R21" s="11">
        <f t="shared" si="1"/>
        <v>28672633</v>
      </c>
      <c r="T21" s="19"/>
    </row>
    <row r="22" spans="1:20" ht="30.75" customHeight="1" x14ac:dyDescent="0.25">
      <c r="A22" s="17" t="s">
        <v>24</v>
      </c>
      <c r="B22" s="115">
        <v>49275894</v>
      </c>
      <c r="C22" s="18"/>
      <c r="D22" s="18">
        <v>49800893</v>
      </c>
      <c r="E22" s="94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>
        <v>218731</v>
      </c>
      <c r="N22" s="11">
        <v>2253976</v>
      </c>
      <c r="O22" s="11">
        <v>1029730</v>
      </c>
      <c r="P22" s="11">
        <v>2549986</v>
      </c>
      <c r="Q22" s="11">
        <v>2495037</v>
      </c>
      <c r="R22" s="11">
        <f t="shared" si="1"/>
        <v>17227636</v>
      </c>
      <c r="S22">
        <f>+Q22*10%</f>
        <v>249503.7</v>
      </c>
      <c r="T22" s="19"/>
    </row>
    <row r="23" spans="1:20" ht="24.95" customHeight="1" x14ac:dyDescent="0.25">
      <c r="A23" s="17" t="s">
        <v>25</v>
      </c>
      <c r="B23" s="115">
        <v>9300000</v>
      </c>
      <c r="C23" s="18"/>
      <c r="D23" s="18">
        <v>9300000</v>
      </c>
      <c r="E23" s="94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>
        <v>162069</v>
      </c>
      <c r="N23" s="11">
        <v>924350</v>
      </c>
      <c r="O23" s="11">
        <v>1640809</v>
      </c>
      <c r="P23" s="11">
        <v>1266553</v>
      </c>
      <c r="Q23" s="11">
        <v>433578</v>
      </c>
      <c r="R23" s="11">
        <f t="shared" si="1"/>
        <v>9167144</v>
      </c>
      <c r="T23" s="19"/>
    </row>
    <row r="24" spans="1:20" ht="24.95" customHeight="1" x14ac:dyDescent="0.25">
      <c r="A24" s="17" t="s">
        <v>26</v>
      </c>
      <c r="B24" s="115">
        <v>4090000</v>
      </c>
      <c r="C24" s="18"/>
      <c r="D24" s="18">
        <v>4302000</v>
      </c>
      <c r="E24" s="94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>
        <v>13985</v>
      </c>
      <c r="N24" s="11">
        <v>55825</v>
      </c>
      <c r="O24" s="11">
        <v>75868</v>
      </c>
      <c r="P24" s="11">
        <v>441050</v>
      </c>
      <c r="Q24" s="11">
        <v>34376</v>
      </c>
      <c r="R24" s="11">
        <f t="shared" si="1"/>
        <v>1421649</v>
      </c>
    </row>
    <row r="25" spans="1:20" ht="24.95" customHeight="1" x14ac:dyDescent="0.25">
      <c r="A25" s="17" t="s">
        <v>27</v>
      </c>
      <c r="B25" s="115">
        <v>78238094</v>
      </c>
      <c r="C25" s="18"/>
      <c r="D25" s="18">
        <v>48556370</v>
      </c>
      <c r="E25" s="94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>
        <v>3785827</v>
      </c>
      <c r="N25" s="11">
        <v>3146363</v>
      </c>
      <c r="O25" s="11">
        <v>7844032</v>
      </c>
      <c r="P25" s="11">
        <v>11251367</v>
      </c>
      <c r="Q25" s="11">
        <v>3355358</v>
      </c>
      <c r="R25" s="11">
        <f t="shared" si="1"/>
        <v>49036520</v>
      </c>
    </row>
    <row r="26" spans="1:20" ht="24.95" customHeight="1" x14ac:dyDescent="0.25">
      <c r="A26" s="17" t="s">
        <v>28</v>
      </c>
      <c r="B26" s="115">
        <v>55665700</v>
      </c>
      <c r="C26" s="18"/>
      <c r="D26" s="18">
        <v>55665700</v>
      </c>
      <c r="E26" s="94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>
        <v>8717827</v>
      </c>
      <c r="N26" s="11">
        <v>4066333</v>
      </c>
      <c r="O26" s="11">
        <v>4411931</v>
      </c>
      <c r="P26" s="11">
        <v>5490036</v>
      </c>
      <c r="Q26" s="11">
        <v>4504604</v>
      </c>
      <c r="R26" s="11">
        <f t="shared" si="1"/>
        <v>54295240</v>
      </c>
    </row>
    <row r="27" spans="1:20" ht="43.5" customHeight="1" x14ac:dyDescent="0.25">
      <c r="A27" s="17" t="s">
        <v>29</v>
      </c>
      <c r="B27" s="115">
        <v>20575345</v>
      </c>
      <c r="C27" s="18"/>
      <c r="D27" s="18">
        <v>18121539</v>
      </c>
      <c r="E27" s="94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>
        <v>52868</v>
      </c>
      <c r="N27" s="11">
        <v>238137</v>
      </c>
      <c r="O27" s="11">
        <v>154882</v>
      </c>
      <c r="P27" s="21">
        <v>143789</v>
      </c>
      <c r="Q27" s="21">
        <v>196401</v>
      </c>
      <c r="R27" s="11">
        <f t="shared" si="1"/>
        <v>2121437</v>
      </c>
    </row>
    <row r="28" spans="1:20" ht="51.75" customHeight="1" x14ac:dyDescent="0.25">
      <c r="A28" s="17" t="s">
        <v>30</v>
      </c>
      <c r="B28" s="115">
        <v>233881678</v>
      </c>
      <c r="C28" s="18"/>
      <c r="D28" s="18">
        <v>198857124</v>
      </c>
      <c r="E28" s="94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>
        <v>8275495</v>
      </c>
      <c r="N28" s="11">
        <v>9771996</v>
      </c>
      <c r="O28" s="11">
        <v>12525455</v>
      </c>
      <c r="P28" s="11">
        <v>14125189</v>
      </c>
      <c r="Q28" s="11">
        <v>38911214</v>
      </c>
      <c r="R28" s="11">
        <f t="shared" si="1"/>
        <v>132026190</v>
      </c>
    </row>
    <row r="29" spans="1:20" ht="24.95" customHeight="1" x14ac:dyDescent="0.25">
      <c r="A29" s="17" t="s">
        <v>31</v>
      </c>
      <c r="B29" s="115">
        <v>7321554</v>
      </c>
      <c r="C29" s="18"/>
      <c r="D29" s="18">
        <v>14103419</v>
      </c>
      <c r="E29" s="94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21">
        <v>1364410</v>
      </c>
      <c r="N29" s="27">
        <v>359605</v>
      </c>
      <c r="O29" s="11">
        <v>686079</v>
      </c>
      <c r="P29" s="11">
        <v>3465234</v>
      </c>
      <c r="Q29" s="11">
        <v>308300</v>
      </c>
      <c r="R29" s="11">
        <f t="shared" si="1"/>
        <v>8920462</v>
      </c>
    </row>
    <row r="30" spans="1:20" ht="24.95" customHeight="1" x14ac:dyDescent="0.25">
      <c r="A30" s="12" t="s">
        <v>32</v>
      </c>
      <c r="B30" s="114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5"/>
      <c r="F30" s="14">
        <f>+F31+F32+F33+F34+F35+F36+F37+F38+F39</f>
        <v>1530088</v>
      </c>
      <c r="G30" s="14">
        <f t="shared" ref="G30:Q30" si="4">+G31+G32+G33+G34+G35+G36+G37+G38+G39</f>
        <v>2268981</v>
      </c>
      <c r="H30" s="14">
        <f t="shared" si="4"/>
        <v>2350972</v>
      </c>
      <c r="I30" s="14">
        <f t="shared" si="4"/>
        <v>1539838</v>
      </c>
      <c r="J30" s="14">
        <f t="shared" si="4"/>
        <v>5996797</v>
      </c>
      <c r="K30" s="15">
        <f t="shared" si="4"/>
        <v>5170146</v>
      </c>
      <c r="L30" s="15">
        <f t="shared" si="4"/>
        <v>2952870</v>
      </c>
      <c r="M30" s="15">
        <f t="shared" si="4"/>
        <v>2807959</v>
      </c>
      <c r="N30" s="15">
        <f t="shared" si="4"/>
        <v>3158931</v>
      </c>
      <c r="O30" s="15">
        <f t="shared" si="4"/>
        <v>3552102</v>
      </c>
      <c r="P30" s="15">
        <f t="shared" si="4"/>
        <v>2612860</v>
      </c>
      <c r="Q30" s="15">
        <f t="shared" si="4"/>
        <v>3477347</v>
      </c>
      <c r="R30" s="15">
        <f t="shared" si="1"/>
        <v>37418891</v>
      </c>
    </row>
    <row r="31" spans="1:20" ht="30" customHeight="1" x14ac:dyDescent="0.25">
      <c r="A31" s="17" t="s">
        <v>33</v>
      </c>
      <c r="B31" s="115">
        <v>2809631</v>
      </c>
      <c r="C31" s="18"/>
      <c r="D31" s="18">
        <v>2809631</v>
      </c>
      <c r="E31" s="94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>
        <v>116245</v>
      </c>
      <c r="N31" s="11">
        <v>296232</v>
      </c>
      <c r="O31" s="11">
        <v>136129</v>
      </c>
      <c r="P31" s="11">
        <v>191884</v>
      </c>
      <c r="Q31" s="11">
        <v>166004</v>
      </c>
      <c r="R31" s="11">
        <f t="shared" si="1"/>
        <v>4932179</v>
      </c>
    </row>
    <row r="32" spans="1:20" ht="24.95" customHeight="1" x14ac:dyDescent="0.25">
      <c r="A32" s="17" t="s">
        <v>34</v>
      </c>
      <c r="B32" s="115">
        <v>5801854</v>
      </c>
      <c r="C32" s="18"/>
      <c r="D32" s="18">
        <v>1993655</v>
      </c>
      <c r="E32" s="94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>
        <v>127105</v>
      </c>
      <c r="N32" s="11">
        <v>217361</v>
      </c>
      <c r="O32" s="11">
        <v>52929</v>
      </c>
      <c r="P32" s="11">
        <v>20886</v>
      </c>
      <c r="Q32" s="11">
        <v>10627</v>
      </c>
      <c r="R32" s="11">
        <f t="shared" si="1"/>
        <v>727039</v>
      </c>
    </row>
    <row r="33" spans="1:18" ht="30" customHeight="1" x14ac:dyDescent="0.25">
      <c r="A33" s="17" t="s">
        <v>35</v>
      </c>
      <c r="B33" s="115">
        <v>4660086</v>
      </c>
      <c r="C33" s="18"/>
      <c r="D33" s="18">
        <v>6827420</v>
      </c>
      <c r="E33" s="94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>
        <v>284344</v>
      </c>
      <c r="N33" s="11">
        <v>167480</v>
      </c>
      <c r="O33" s="11">
        <v>140580</v>
      </c>
      <c r="P33" s="11">
        <v>119716</v>
      </c>
      <c r="Q33" s="11">
        <v>159646</v>
      </c>
      <c r="R33" s="11">
        <f t="shared" si="1"/>
        <v>5091737</v>
      </c>
    </row>
    <row r="34" spans="1:18" ht="24.95" customHeight="1" x14ac:dyDescent="0.25">
      <c r="A34" s="17" t="s">
        <v>36</v>
      </c>
      <c r="B34" s="115">
        <v>151739</v>
      </c>
      <c r="C34" s="18"/>
      <c r="D34" s="18">
        <v>151739</v>
      </c>
      <c r="E34" s="94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>
        <v>4884</v>
      </c>
      <c r="R34" s="11">
        <f t="shared" si="1"/>
        <v>31272</v>
      </c>
    </row>
    <row r="35" spans="1:18" ht="33" customHeight="1" x14ac:dyDescent="0.25">
      <c r="A35" s="17" t="s">
        <v>37</v>
      </c>
      <c r="B35" s="115">
        <v>1022642</v>
      </c>
      <c r="C35" s="18"/>
      <c r="D35" s="18">
        <v>1266570</v>
      </c>
      <c r="E35" s="94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>
        <v>4682</v>
      </c>
      <c r="N35" s="11">
        <v>40498</v>
      </c>
      <c r="O35" s="11">
        <v>8753</v>
      </c>
      <c r="P35" s="11">
        <v>34367</v>
      </c>
      <c r="Q35" s="11">
        <v>1049</v>
      </c>
      <c r="R35" s="11">
        <f t="shared" si="1"/>
        <v>405062</v>
      </c>
    </row>
    <row r="36" spans="1:18" ht="35.25" customHeight="1" x14ac:dyDescent="0.25">
      <c r="A36" s="17" t="s">
        <v>38</v>
      </c>
      <c r="B36" s="115">
        <v>309360</v>
      </c>
      <c r="C36" s="18"/>
      <c r="D36" s="18">
        <v>309360</v>
      </c>
      <c r="E36" s="94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>
        <v>2254</v>
      </c>
      <c r="N36" s="11">
        <v>11429</v>
      </c>
      <c r="O36" s="11">
        <v>10676</v>
      </c>
      <c r="P36" s="11">
        <v>12497</v>
      </c>
      <c r="Q36" s="11">
        <v>8429</v>
      </c>
      <c r="R36" s="11">
        <f t="shared" si="1"/>
        <v>58351</v>
      </c>
    </row>
    <row r="37" spans="1:18" ht="33.75" customHeight="1" x14ac:dyDescent="0.25">
      <c r="A37" s="17" t="s">
        <v>39</v>
      </c>
      <c r="B37" s="115">
        <v>28950879</v>
      </c>
      <c r="C37" s="18"/>
      <c r="D37" s="18">
        <v>28950880</v>
      </c>
      <c r="E37" s="94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>
        <v>1585567</v>
      </c>
      <c r="N37" s="11">
        <v>2045329</v>
      </c>
      <c r="O37" s="11">
        <v>1816259</v>
      </c>
      <c r="P37" s="11">
        <v>1694405</v>
      </c>
      <c r="Q37" s="11">
        <v>1831575</v>
      </c>
      <c r="R37" s="11">
        <f t="shared" si="1"/>
        <v>17882904</v>
      </c>
    </row>
    <row r="38" spans="1:18" ht="35.25" customHeight="1" x14ac:dyDescent="0.25">
      <c r="A38" s="17" t="s">
        <v>40</v>
      </c>
      <c r="B38" s="115"/>
      <c r="C38" s="18"/>
      <c r="D38" s="18"/>
      <c r="E38" s="94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115">
        <v>15814655</v>
      </c>
      <c r="C39" s="18">
        <v>220917</v>
      </c>
      <c r="D39" s="18">
        <v>12021424</v>
      </c>
      <c r="E39" s="94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>
        <v>687762</v>
      </c>
      <c r="N39" s="11">
        <v>380602</v>
      </c>
      <c r="O39" s="11">
        <v>1386776</v>
      </c>
      <c r="P39" s="11">
        <v>539105</v>
      </c>
      <c r="Q39" s="11">
        <v>1295133</v>
      </c>
      <c r="R39" s="11">
        <f t="shared" si="1"/>
        <v>8290347</v>
      </c>
    </row>
    <row r="40" spans="1:18" ht="24.95" customHeight="1" x14ac:dyDescent="0.25">
      <c r="A40" s="12" t="s">
        <v>42</v>
      </c>
      <c r="B40" s="114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5"/>
      <c r="F40" s="14">
        <f>+F41+F42+F43+F44+F45+F46+F47</f>
        <v>20000</v>
      </c>
      <c r="G40" s="14">
        <f t="shared" ref="G40:Q40" si="5">+G41+G42+G43+G44+G45+G46+G47</f>
        <v>20000</v>
      </c>
      <c r="H40" s="14">
        <f t="shared" si="5"/>
        <v>652531</v>
      </c>
      <c r="I40" s="14">
        <f t="shared" si="5"/>
        <v>10000</v>
      </c>
      <c r="J40" s="14">
        <f t="shared" si="5"/>
        <v>63523</v>
      </c>
      <c r="K40" s="15">
        <f t="shared" si="5"/>
        <v>259622</v>
      </c>
      <c r="L40" s="15">
        <f t="shared" si="5"/>
        <v>0</v>
      </c>
      <c r="M40" s="15">
        <f t="shared" si="5"/>
        <v>562401</v>
      </c>
      <c r="N40" s="15">
        <f t="shared" si="5"/>
        <v>252186</v>
      </c>
      <c r="O40" s="15">
        <f t="shared" si="5"/>
        <v>519677</v>
      </c>
      <c r="P40" s="15">
        <f t="shared" si="5"/>
        <v>1001684</v>
      </c>
      <c r="Q40" s="15">
        <f t="shared" si="5"/>
        <v>2981310</v>
      </c>
      <c r="R40" s="15">
        <f t="shared" si="1"/>
        <v>6342934</v>
      </c>
    </row>
    <row r="41" spans="1:18" ht="42.75" customHeight="1" x14ac:dyDescent="0.25">
      <c r="A41" s="17" t="s">
        <v>43</v>
      </c>
      <c r="B41" s="115">
        <v>4890000</v>
      </c>
      <c r="C41" s="18"/>
      <c r="D41" s="18">
        <v>4890000</v>
      </c>
      <c r="E41" s="94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>
        <v>562401</v>
      </c>
      <c r="N41" s="11"/>
      <c r="O41" s="11">
        <v>51828</v>
      </c>
      <c r="P41" s="11">
        <v>1001684</v>
      </c>
      <c r="Q41" s="11">
        <v>804387</v>
      </c>
      <c r="R41" s="11">
        <f t="shared" si="1"/>
        <v>3362453</v>
      </c>
    </row>
    <row r="42" spans="1:18" ht="33.75" hidden="1" customHeight="1" x14ac:dyDescent="0.25">
      <c r="A42" s="17" t="s">
        <v>44</v>
      </c>
      <c r="B42" s="115"/>
      <c r="C42" s="18"/>
      <c r="D42" s="18"/>
      <c r="E42" s="94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115"/>
      <c r="C43" s="18"/>
      <c r="D43" s="18"/>
      <c r="E43" s="94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115"/>
      <c r="C44" s="18"/>
      <c r="D44" s="18"/>
      <c r="E44" s="94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115"/>
      <c r="C45" s="18"/>
      <c r="D45" s="18"/>
      <c r="E45" s="94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115">
        <v>501300</v>
      </c>
      <c r="C46" s="18"/>
      <c r="D46" s="18">
        <v>501300</v>
      </c>
      <c r="E46" s="94"/>
      <c r="F46" s="2">
        <v>0</v>
      </c>
      <c r="G46" s="11"/>
      <c r="H46" s="11"/>
      <c r="K46" s="11"/>
      <c r="L46" s="11"/>
      <c r="M46" s="11"/>
      <c r="O46" s="27">
        <v>467849</v>
      </c>
      <c r="Q46" s="27">
        <v>2176923</v>
      </c>
      <c r="R46" s="27">
        <f t="shared" ref="R46:R77" si="6">+F46+G46+H46+I46+J46+K46+L46+M46+N46+O46+P46+Q46</f>
        <v>2644772</v>
      </c>
    </row>
    <row r="47" spans="1:18" ht="33.75" customHeight="1" x14ac:dyDescent="0.25">
      <c r="A47" s="17" t="s">
        <v>49</v>
      </c>
      <c r="B47" s="115"/>
      <c r="C47" s="18"/>
      <c r="D47" s="18"/>
      <c r="E47" s="94"/>
      <c r="F47" s="2">
        <v>20000</v>
      </c>
      <c r="G47" s="11"/>
      <c r="H47" s="11"/>
      <c r="J47" s="19">
        <v>63523</v>
      </c>
      <c r="K47" s="11"/>
      <c r="L47" s="11"/>
      <c r="M47" s="11"/>
      <c r="N47" s="27">
        <v>252186</v>
      </c>
      <c r="P47" s="19"/>
      <c r="R47" s="27">
        <f t="shared" si="6"/>
        <v>335709</v>
      </c>
    </row>
    <row r="48" spans="1:18" ht="24.95" customHeight="1" x14ac:dyDescent="0.25">
      <c r="A48" s="12" t="s">
        <v>50</v>
      </c>
      <c r="B48" s="114">
        <f>+B49+B50+B51+B52+B53+B54+B55</f>
        <v>0</v>
      </c>
      <c r="C48" s="76">
        <f>+C49+C50+C51+C52+C53+C54+C55</f>
        <v>0</v>
      </c>
      <c r="D48" s="76">
        <f t="shared" ref="D48" si="7">+D49+D50+D51+D52+D53+D54+D55</f>
        <v>0</v>
      </c>
      <c r="E48" s="94"/>
      <c r="F48" s="14">
        <f>+F49+F50+F51+F52+F53+F54+F55</f>
        <v>0</v>
      </c>
      <c r="G48" s="11">
        <f t="shared" ref="G48:L48" si="8">+G49+G50+G51+G52+G53+G54+G55</f>
        <v>0</v>
      </c>
      <c r="H48" s="11">
        <f t="shared" si="8"/>
        <v>0</v>
      </c>
      <c r="I48" s="11">
        <f t="shared" si="8"/>
        <v>0</v>
      </c>
      <c r="J48" s="11">
        <f t="shared" si="8"/>
        <v>0</v>
      </c>
      <c r="K48" s="11">
        <f t="shared" si="8"/>
        <v>0</v>
      </c>
      <c r="L48" s="11">
        <f t="shared" si="8"/>
        <v>0</v>
      </c>
      <c r="M48" s="11"/>
      <c r="N48" s="11">
        <f t="shared" ref="N48:P48" si="9">+N49+N50+N51+N52+N53+N54+N55</f>
        <v>0</v>
      </c>
      <c r="O48" s="11">
        <f t="shared" si="9"/>
        <v>0</v>
      </c>
      <c r="P48" s="11">
        <f t="shared" si="9"/>
        <v>0</v>
      </c>
      <c r="Q48" s="11"/>
      <c r="R48" s="11">
        <f t="shared" si="6"/>
        <v>0</v>
      </c>
    </row>
    <row r="49" spans="1:18" ht="24.95" hidden="1" customHeight="1" x14ac:dyDescent="0.25">
      <c r="A49" s="17" t="s">
        <v>51</v>
      </c>
      <c r="B49" s="115"/>
      <c r="C49" s="18"/>
      <c r="D49" s="18">
        <f>+B49+C49</f>
        <v>0</v>
      </c>
      <c r="E49" s="94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6"/>
        <v>0</v>
      </c>
    </row>
    <row r="50" spans="1:18" ht="30" hidden="1" customHeight="1" x14ac:dyDescent="0.25">
      <c r="A50" s="17" t="s">
        <v>52</v>
      </c>
      <c r="B50" s="115"/>
      <c r="C50" s="18"/>
      <c r="D50" s="18">
        <f t="shared" ref="D50:D55" si="10">+B50+C50</f>
        <v>0</v>
      </c>
      <c r="E50" s="94"/>
      <c r="F50" s="2"/>
      <c r="G50" s="11"/>
      <c r="H50" s="11"/>
      <c r="I50" s="11"/>
      <c r="J50" s="11"/>
      <c r="K50" s="11"/>
      <c r="L50" s="11"/>
      <c r="M50" s="11"/>
      <c r="R50" s="27">
        <f t="shared" si="6"/>
        <v>0</v>
      </c>
    </row>
    <row r="51" spans="1:18" ht="28.5" hidden="1" customHeight="1" x14ac:dyDescent="0.25">
      <c r="A51" s="17" t="s">
        <v>53</v>
      </c>
      <c r="B51" s="115"/>
      <c r="C51" s="18"/>
      <c r="D51" s="18">
        <f t="shared" si="10"/>
        <v>0</v>
      </c>
      <c r="E51" s="94"/>
      <c r="F51" s="2"/>
      <c r="G51" s="11"/>
      <c r="H51" s="11"/>
      <c r="I51" s="11"/>
      <c r="J51" s="11"/>
      <c r="K51" s="11"/>
      <c r="L51" s="11"/>
      <c r="M51" s="11"/>
      <c r="R51" s="27">
        <f t="shared" si="6"/>
        <v>0</v>
      </c>
    </row>
    <row r="52" spans="1:18" ht="33.75" hidden="1" customHeight="1" x14ac:dyDescent="0.25">
      <c r="A52" s="17" t="s">
        <v>54</v>
      </c>
      <c r="B52" s="115"/>
      <c r="C52" s="18"/>
      <c r="D52" s="18">
        <f t="shared" si="10"/>
        <v>0</v>
      </c>
      <c r="E52" s="94"/>
      <c r="F52" s="2"/>
      <c r="G52" s="11"/>
      <c r="H52" s="11"/>
      <c r="I52" s="11"/>
      <c r="J52" s="11"/>
      <c r="K52" s="11"/>
      <c r="L52" s="11"/>
      <c r="M52" s="11"/>
      <c r="R52" s="27">
        <f t="shared" si="6"/>
        <v>0</v>
      </c>
    </row>
    <row r="53" spans="1:18" ht="30" hidden="1" customHeight="1" x14ac:dyDescent="0.25">
      <c r="A53" s="17" t="s">
        <v>55</v>
      </c>
      <c r="B53" s="115"/>
      <c r="C53" s="18"/>
      <c r="D53" s="18">
        <f t="shared" si="10"/>
        <v>0</v>
      </c>
      <c r="E53" s="94"/>
      <c r="F53" s="2"/>
      <c r="G53" s="11"/>
      <c r="H53" s="11"/>
      <c r="I53" s="11"/>
      <c r="J53" s="11"/>
      <c r="K53" s="11"/>
      <c r="L53" s="11"/>
      <c r="M53" s="11"/>
      <c r="R53" s="27">
        <f t="shared" si="6"/>
        <v>0</v>
      </c>
    </row>
    <row r="54" spans="1:18" ht="24.95" hidden="1" customHeight="1" x14ac:dyDescent="0.25">
      <c r="A54" s="17" t="s">
        <v>56</v>
      </c>
      <c r="B54" s="115"/>
      <c r="C54" s="18"/>
      <c r="D54" s="18">
        <f t="shared" si="10"/>
        <v>0</v>
      </c>
      <c r="E54" s="94"/>
      <c r="F54" s="2"/>
      <c r="G54" s="11"/>
      <c r="H54" s="11"/>
      <c r="I54" s="11"/>
      <c r="J54" s="11"/>
      <c r="K54" s="11"/>
      <c r="L54" s="11"/>
      <c r="M54" s="11"/>
      <c r="R54" s="27">
        <f t="shared" si="6"/>
        <v>0</v>
      </c>
    </row>
    <row r="55" spans="1:18" ht="33.75" hidden="1" customHeight="1" x14ac:dyDescent="0.25">
      <c r="A55" s="17" t="s">
        <v>57</v>
      </c>
      <c r="B55" s="115"/>
      <c r="C55" s="18"/>
      <c r="D55" s="18">
        <f t="shared" si="10"/>
        <v>0</v>
      </c>
      <c r="E55" s="94"/>
      <c r="F55" s="2"/>
      <c r="G55" s="11"/>
      <c r="H55" s="11"/>
      <c r="I55" s="11"/>
      <c r="J55" s="11"/>
      <c r="K55" s="11"/>
      <c r="L55" s="11"/>
      <c r="M55" s="11"/>
      <c r="R55" s="27">
        <f t="shared" si="6"/>
        <v>0</v>
      </c>
    </row>
    <row r="56" spans="1:18" ht="39.75" customHeight="1" x14ac:dyDescent="0.25">
      <c r="A56" s="12" t="s">
        <v>58</v>
      </c>
      <c r="B56" s="114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5"/>
      <c r="F56" s="14">
        <f>+F57+F58+F59+F60+F61+F62+F63+F64+F65</f>
        <v>3863816</v>
      </c>
      <c r="G56" s="14">
        <f t="shared" ref="G56:Q56" si="11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1"/>
        <v>42311</v>
      </c>
      <c r="K56" s="15">
        <f>+K57+K58+K59+K60+K61+K62+K63+K64+K65</f>
        <v>5306061</v>
      </c>
      <c r="L56" s="15">
        <f t="shared" si="11"/>
        <v>0</v>
      </c>
      <c r="M56" s="15">
        <f t="shared" si="11"/>
        <v>0</v>
      </c>
      <c r="N56" s="15">
        <f t="shared" si="11"/>
        <v>165500</v>
      </c>
      <c r="O56" s="15">
        <f t="shared" si="11"/>
        <v>818671</v>
      </c>
      <c r="P56" s="15">
        <f t="shared" si="11"/>
        <v>1062648.8899999999</v>
      </c>
      <c r="Q56" s="15">
        <f t="shared" si="11"/>
        <v>0</v>
      </c>
      <c r="R56" s="15">
        <f t="shared" si="6"/>
        <v>22867176.890000001</v>
      </c>
    </row>
    <row r="57" spans="1:18" ht="24.95" customHeight="1" x14ac:dyDescent="0.25">
      <c r="A57" s="17" t="s">
        <v>59</v>
      </c>
      <c r="B57" s="115">
        <v>27643213</v>
      </c>
      <c r="C57" s="18"/>
      <c r="D57" s="18">
        <v>22835532</v>
      </c>
      <c r="E57" s="94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>
        <v>165500</v>
      </c>
      <c r="O57" s="11">
        <v>818671</v>
      </c>
      <c r="P57" s="11">
        <v>1062648.8899999999</v>
      </c>
      <c r="Q57" s="11"/>
      <c r="R57" s="11">
        <f t="shared" si="6"/>
        <v>18286875.890000001</v>
      </c>
    </row>
    <row r="58" spans="1:18" ht="33.75" customHeight="1" x14ac:dyDescent="0.25">
      <c r="A58" s="17" t="s">
        <v>60</v>
      </c>
      <c r="B58" s="115">
        <v>530500</v>
      </c>
      <c r="C58" s="18"/>
      <c r="D58" s="18">
        <v>603500</v>
      </c>
      <c r="E58" s="94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 t="shared" si="6"/>
        <v>3886053</v>
      </c>
    </row>
    <row r="59" spans="1:18" ht="31.5" customHeight="1" x14ac:dyDescent="0.25">
      <c r="A59" s="17" t="s">
        <v>61</v>
      </c>
      <c r="B59" s="115">
        <v>126517</v>
      </c>
      <c r="C59" s="18"/>
      <c r="D59" s="18">
        <v>362417</v>
      </c>
      <c r="E59" s="94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 t="shared" si="6"/>
        <v>152248</v>
      </c>
    </row>
    <row r="60" spans="1:18" ht="42.75" customHeight="1" x14ac:dyDescent="0.25">
      <c r="A60" s="17" t="s">
        <v>62</v>
      </c>
      <c r="B60" s="115">
        <v>38000000</v>
      </c>
      <c r="C60" s="18"/>
      <c r="D60" s="18">
        <v>38000000</v>
      </c>
      <c r="E60" s="94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6"/>
        <v>0</v>
      </c>
    </row>
    <row r="61" spans="1:18" ht="33" customHeight="1" x14ac:dyDescent="0.25">
      <c r="A61" s="17" t="s">
        <v>63</v>
      </c>
      <c r="B61" s="115">
        <v>16615900</v>
      </c>
      <c r="C61" s="18"/>
      <c r="D61" s="18">
        <v>74488669</v>
      </c>
      <c r="E61" s="94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 t="shared" si="6"/>
        <v>542000</v>
      </c>
    </row>
    <row r="62" spans="1:18" ht="24.95" customHeight="1" x14ac:dyDescent="0.25">
      <c r="A62" s="17" t="s">
        <v>64</v>
      </c>
      <c r="B62" s="115">
        <v>75000</v>
      </c>
      <c r="C62" s="18"/>
      <c r="D62" s="18">
        <v>75000</v>
      </c>
      <c r="E62" s="94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6"/>
        <v>0</v>
      </c>
    </row>
    <row r="63" spans="1:18" ht="24.95" customHeight="1" x14ac:dyDescent="0.25">
      <c r="A63" s="17" t="s">
        <v>65</v>
      </c>
      <c r="B63" s="115"/>
      <c r="C63" s="18"/>
      <c r="D63" s="18"/>
      <c r="E63" s="94"/>
      <c r="F63" s="2"/>
      <c r="G63" s="11"/>
      <c r="H63" s="11"/>
      <c r="K63" s="11"/>
      <c r="L63" s="11"/>
      <c r="M63" s="11"/>
      <c r="O63" s="11"/>
      <c r="P63" s="27"/>
      <c r="R63" s="27">
        <f t="shared" si="6"/>
        <v>0</v>
      </c>
    </row>
    <row r="64" spans="1:18" ht="24.95" customHeight="1" x14ac:dyDescent="0.25">
      <c r="A64" s="17" t="s">
        <v>66</v>
      </c>
      <c r="B64" s="115"/>
      <c r="C64" s="18"/>
      <c r="D64" s="18">
        <v>11678325</v>
      </c>
      <c r="E64" s="94"/>
      <c r="F64" s="2"/>
      <c r="G64" s="11"/>
      <c r="H64" s="11"/>
      <c r="K64" s="11"/>
      <c r="L64" s="11"/>
      <c r="M64" s="11"/>
      <c r="P64" s="11"/>
      <c r="Q64" s="11"/>
      <c r="R64" s="27">
        <f t="shared" si="6"/>
        <v>0</v>
      </c>
    </row>
    <row r="65" spans="1:18" ht="30" customHeight="1" x14ac:dyDescent="0.25">
      <c r="A65" s="17" t="s">
        <v>67</v>
      </c>
      <c r="B65" s="115">
        <v>100000</v>
      </c>
      <c r="C65" s="18"/>
      <c r="D65" s="18">
        <v>100000</v>
      </c>
      <c r="E65" s="94"/>
      <c r="F65" s="2">
        <f>+F66+F67+F68+F69+F70</f>
        <v>0</v>
      </c>
      <c r="G65" s="11"/>
      <c r="H65" s="11"/>
      <c r="K65" s="11"/>
      <c r="L65" s="11"/>
      <c r="M65" s="11"/>
      <c r="R65" s="27">
        <f t="shared" si="6"/>
        <v>0</v>
      </c>
    </row>
    <row r="66" spans="1:18" ht="24.95" customHeight="1" x14ac:dyDescent="0.25">
      <c r="A66" s="12" t="s">
        <v>68</v>
      </c>
      <c r="B66" s="114">
        <f>+B67+B68+B69+B70</f>
        <v>0</v>
      </c>
      <c r="C66" s="18">
        <f t="shared" ref="C66:D66" si="12">+C67+C68+C69+C70</f>
        <v>0</v>
      </c>
      <c r="D66" s="18">
        <f t="shared" si="12"/>
        <v>0</v>
      </c>
      <c r="E66" s="94"/>
      <c r="F66" s="14">
        <f>+F67+F68+F69+F70</f>
        <v>0</v>
      </c>
      <c r="G66" s="11">
        <f t="shared" ref="G66:L66" si="13">+G67+G68+G69+G70</f>
        <v>0</v>
      </c>
      <c r="H66" s="11">
        <f t="shared" si="13"/>
        <v>0</v>
      </c>
      <c r="I66" s="11">
        <f t="shared" si="13"/>
        <v>0</v>
      </c>
      <c r="J66" s="11">
        <f t="shared" si="13"/>
        <v>0</v>
      </c>
      <c r="K66" s="11">
        <f t="shared" si="13"/>
        <v>0</v>
      </c>
      <c r="L66" s="11">
        <f t="shared" si="13"/>
        <v>0</v>
      </c>
      <c r="M66" s="15">
        <f>+M67+M68+M69+M70</f>
        <v>0</v>
      </c>
      <c r="N66" s="11">
        <f t="shared" ref="N66:P66" si="14">+N67+N68+N69+N70</f>
        <v>0</v>
      </c>
      <c r="O66" s="11">
        <f t="shared" si="14"/>
        <v>0</v>
      </c>
      <c r="P66" s="11">
        <f t="shared" si="14"/>
        <v>0</v>
      </c>
      <c r="Q66" s="11"/>
      <c r="R66" s="11">
        <f t="shared" si="6"/>
        <v>0</v>
      </c>
    </row>
    <row r="67" spans="1:18" ht="20.100000000000001" customHeight="1" x14ac:dyDescent="0.25">
      <c r="A67" s="22" t="s">
        <v>69</v>
      </c>
      <c r="B67" s="115"/>
      <c r="C67" s="18"/>
      <c r="D67" s="18">
        <f>+B67+C67</f>
        <v>0</v>
      </c>
      <c r="E67" s="96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6"/>
        <v>0</v>
      </c>
    </row>
    <row r="68" spans="1:18" ht="20.100000000000001" customHeight="1" x14ac:dyDescent="0.25">
      <c r="A68" s="22" t="s">
        <v>70</v>
      </c>
      <c r="B68" s="115"/>
      <c r="C68" s="18"/>
      <c r="D68" s="18">
        <f t="shared" ref="D68:D70" si="15">+B68+C68</f>
        <v>0</v>
      </c>
      <c r="E68" s="96"/>
      <c r="F68" s="2"/>
      <c r="G68" s="11"/>
      <c r="H68" s="11"/>
      <c r="K68" s="11"/>
      <c r="L68" s="11"/>
      <c r="M68" s="11"/>
      <c r="R68" s="27">
        <f t="shared" si="6"/>
        <v>0</v>
      </c>
    </row>
    <row r="69" spans="1:18" ht="21" customHeight="1" x14ac:dyDescent="0.25">
      <c r="A69" s="22" t="s">
        <v>71</v>
      </c>
      <c r="B69" s="115"/>
      <c r="C69" s="18"/>
      <c r="D69" s="18">
        <f t="shared" si="15"/>
        <v>0</v>
      </c>
      <c r="E69" s="96"/>
      <c r="F69" s="2"/>
      <c r="G69" s="11"/>
      <c r="H69" s="11"/>
      <c r="K69" s="11"/>
      <c r="L69" s="11"/>
      <c r="M69" s="11"/>
      <c r="R69" s="27">
        <f t="shared" si="6"/>
        <v>0</v>
      </c>
    </row>
    <row r="70" spans="1:18" ht="31.5" customHeight="1" x14ac:dyDescent="0.25">
      <c r="A70" s="22" t="s">
        <v>72</v>
      </c>
      <c r="B70" s="115"/>
      <c r="C70" s="18"/>
      <c r="D70" s="18">
        <f t="shared" si="15"/>
        <v>0</v>
      </c>
      <c r="E70" s="96"/>
      <c r="F70" s="2"/>
      <c r="G70" s="11"/>
      <c r="H70" s="11"/>
      <c r="K70" s="11"/>
      <c r="L70" s="11"/>
      <c r="M70" s="11"/>
      <c r="R70" s="27">
        <f t="shared" si="6"/>
        <v>0</v>
      </c>
    </row>
    <row r="71" spans="1:18" ht="31.5" customHeight="1" x14ac:dyDescent="0.25">
      <c r="A71" s="23" t="s">
        <v>73</v>
      </c>
      <c r="B71" s="114">
        <f>+B72+B73</f>
        <v>0</v>
      </c>
      <c r="C71" s="18">
        <f t="shared" ref="C71:D71" si="16">+C72+C73</f>
        <v>0</v>
      </c>
      <c r="D71" s="18">
        <f t="shared" si="16"/>
        <v>0</v>
      </c>
      <c r="E71" s="96"/>
      <c r="F71" s="14"/>
      <c r="G71" s="11"/>
      <c r="H71" s="11"/>
      <c r="K71" s="11"/>
      <c r="L71" s="11"/>
      <c r="M71" s="11"/>
      <c r="R71" s="27">
        <f t="shared" si="6"/>
        <v>0</v>
      </c>
    </row>
    <row r="72" spans="1:18" ht="20.100000000000001" customHeight="1" x14ac:dyDescent="0.25">
      <c r="A72" s="22" t="s">
        <v>74</v>
      </c>
      <c r="B72" s="115"/>
      <c r="C72" s="18"/>
      <c r="D72" s="18">
        <f>+B72+C72</f>
        <v>0</v>
      </c>
      <c r="E72" s="96"/>
      <c r="F72" s="2"/>
      <c r="G72" s="11"/>
      <c r="H72" s="11"/>
      <c r="K72" s="11"/>
      <c r="L72" s="11"/>
      <c r="M72" s="11"/>
      <c r="R72" s="27">
        <f t="shared" si="6"/>
        <v>0</v>
      </c>
    </row>
    <row r="73" spans="1:18" ht="31.5" customHeight="1" x14ac:dyDescent="0.25">
      <c r="A73" s="22" t="s">
        <v>75</v>
      </c>
      <c r="B73" s="115"/>
      <c r="C73" s="18"/>
      <c r="D73" s="18">
        <f>+B73+C73</f>
        <v>0</v>
      </c>
      <c r="E73" s="96"/>
      <c r="F73" s="2"/>
      <c r="G73" s="11"/>
      <c r="H73" s="11"/>
      <c r="K73" s="11"/>
      <c r="L73" s="11"/>
      <c r="M73" s="11"/>
      <c r="R73" s="27">
        <f t="shared" si="6"/>
        <v>0</v>
      </c>
    </row>
    <row r="74" spans="1:18" ht="20.100000000000001" customHeight="1" x14ac:dyDescent="0.25">
      <c r="A74" s="23" t="s">
        <v>76</v>
      </c>
      <c r="B74" s="114">
        <f>+B75+B76+B77</f>
        <v>0</v>
      </c>
      <c r="C74" s="18">
        <f t="shared" ref="C74:D74" si="17">+C75+C76+C77</f>
        <v>0</v>
      </c>
      <c r="D74" s="18">
        <f t="shared" si="17"/>
        <v>0</v>
      </c>
      <c r="E74" s="96"/>
      <c r="F74" s="14"/>
      <c r="G74" s="11"/>
      <c r="H74" s="11"/>
      <c r="K74" s="11"/>
      <c r="L74" s="11"/>
      <c r="M74" s="11"/>
      <c r="R74" s="27">
        <f t="shared" si="6"/>
        <v>0</v>
      </c>
    </row>
    <row r="75" spans="1:18" ht="20.100000000000001" customHeight="1" x14ac:dyDescent="0.25">
      <c r="A75" s="22" t="s">
        <v>77</v>
      </c>
      <c r="B75" s="115"/>
      <c r="C75" s="18"/>
      <c r="D75" s="18">
        <f>+B75+C75</f>
        <v>0</v>
      </c>
      <c r="E75" s="96"/>
      <c r="F75" s="2"/>
      <c r="G75" s="11"/>
      <c r="H75" s="11"/>
      <c r="K75" s="11"/>
      <c r="L75" s="11"/>
      <c r="M75" s="11"/>
      <c r="R75" s="27">
        <f t="shared" si="6"/>
        <v>0</v>
      </c>
    </row>
    <row r="76" spans="1:18" ht="20.100000000000001" customHeight="1" x14ac:dyDescent="0.25">
      <c r="A76" s="22" t="s">
        <v>78</v>
      </c>
      <c r="B76" s="115"/>
      <c r="C76" s="18"/>
      <c r="D76" s="18">
        <f t="shared" ref="D76:D77" si="18">+B76+C76</f>
        <v>0</v>
      </c>
      <c r="E76" s="96"/>
      <c r="F76" s="2"/>
      <c r="G76" s="11"/>
      <c r="H76" s="11"/>
      <c r="K76" s="11"/>
      <c r="L76" s="11"/>
      <c r="M76" s="11"/>
      <c r="R76" s="27">
        <f t="shared" si="6"/>
        <v>0</v>
      </c>
    </row>
    <row r="77" spans="1:18" ht="32.25" customHeight="1" x14ac:dyDescent="0.25">
      <c r="A77" s="22" t="s">
        <v>79</v>
      </c>
      <c r="B77" s="115"/>
      <c r="C77" s="18"/>
      <c r="D77" s="18">
        <f t="shared" si="18"/>
        <v>0</v>
      </c>
      <c r="E77" s="96"/>
      <c r="F77" s="2"/>
      <c r="G77" s="11"/>
      <c r="H77" s="11"/>
      <c r="K77" s="11"/>
      <c r="L77" s="11"/>
      <c r="M77" s="11"/>
      <c r="R77" s="27">
        <f t="shared" si="6"/>
        <v>0</v>
      </c>
    </row>
    <row r="78" spans="1:18" x14ac:dyDescent="0.25">
      <c r="A78" s="24" t="s">
        <v>80</v>
      </c>
      <c r="B78" s="116">
        <f>+B14+B20+B30+B40+B48+B56+B66</f>
        <v>1529000000</v>
      </c>
      <c r="C78" s="101">
        <f>+C14+C20+C30+C40+C56</f>
        <v>220917</v>
      </c>
      <c r="D78" s="101">
        <f>+D14+D20+D30+D40+D56</f>
        <v>1529220926</v>
      </c>
      <c r="E78" s="97"/>
      <c r="F78" s="79">
        <f t="shared" ref="F78:K78" si="19">+F14+F20+F30+F40+F56+F66</f>
        <v>67339457</v>
      </c>
      <c r="G78" s="79">
        <f t="shared" si="19"/>
        <v>62152530</v>
      </c>
      <c r="H78" s="79">
        <f t="shared" si="19"/>
        <v>93248642</v>
      </c>
      <c r="I78" s="79">
        <f t="shared" si="19"/>
        <v>72791237</v>
      </c>
      <c r="J78" s="79">
        <f t="shared" si="19"/>
        <v>80456460</v>
      </c>
      <c r="K78" s="79">
        <f t="shared" si="19"/>
        <v>77107528</v>
      </c>
      <c r="L78" s="79">
        <f t="shared" ref="L78:Q78" si="20">+L14+L20+L30+L40+L56+L66</f>
        <v>110390913</v>
      </c>
      <c r="M78" s="79">
        <f t="shared" si="20"/>
        <v>100443080</v>
      </c>
      <c r="N78" s="79">
        <f t="shared" si="20"/>
        <v>82030269</v>
      </c>
      <c r="O78" s="79">
        <f t="shared" si="20"/>
        <v>98331080.719999999</v>
      </c>
      <c r="P78" s="79">
        <f t="shared" si="20"/>
        <v>104099083.89</v>
      </c>
      <c r="Q78" s="79">
        <f t="shared" si="20"/>
        <v>285437933</v>
      </c>
      <c r="R78" s="79">
        <f t="shared" ref="R78:R91" si="21">+F78+G78+H78+I78+J78+K78+L78+M78+N78+O78+P78+Q78</f>
        <v>1233828213.6100001</v>
      </c>
    </row>
    <row r="79" spans="1:18" hidden="1" x14ac:dyDescent="0.25">
      <c r="A79" s="17"/>
      <c r="B79" s="117"/>
      <c r="C79" s="82"/>
      <c r="D79" s="82"/>
      <c r="E79" s="98"/>
      <c r="F79" s="81"/>
      <c r="G79" s="82"/>
      <c r="H79" s="82"/>
      <c r="I79" s="80"/>
      <c r="J79" s="80"/>
      <c r="K79" s="82"/>
      <c r="L79" s="80"/>
      <c r="M79" s="80"/>
      <c r="N79" s="82"/>
      <c r="O79" s="80"/>
      <c r="P79" s="80"/>
      <c r="Q79" s="82"/>
      <c r="R79" s="82">
        <f t="shared" si="21"/>
        <v>0</v>
      </c>
    </row>
    <row r="80" spans="1:18" hidden="1" x14ac:dyDescent="0.25">
      <c r="A80" s="9" t="s">
        <v>81</v>
      </c>
      <c r="B80" s="118"/>
      <c r="C80" s="84"/>
      <c r="D80" s="84"/>
      <c r="E80" s="99"/>
      <c r="F80" s="84"/>
      <c r="G80" s="84"/>
      <c r="H80" s="84"/>
      <c r="I80" s="83"/>
      <c r="J80" s="83"/>
      <c r="K80" s="83"/>
      <c r="L80" s="83"/>
      <c r="M80" s="83"/>
      <c r="N80" s="84"/>
      <c r="O80" s="83"/>
      <c r="P80" s="83"/>
      <c r="Q80" s="84"/>
      <c r="R80" s="84">
        <f t="shared" si="21"/>
        <v>0</v>
      </c>
    </row>
    <row r="81" spans="1:18" hidden="1" x14ac:dyDescent="0.25">
      <c r="A81" s="12" t="s">
        <v>82</v>
      </c>
      <c r="B81" s="119"/>
      <c r="C81" s="82"/>
      <c r="D81" s="82"/>
      <c r="E81" s="98"/>
      <c r="F81" s="85"/>
      <c r="G81" s="82"/>
      <c r="H81" s="82"/>
      <c r="I81" s="80"/>
      <c r="J81" s="80"/>
      <c r="K81" s="82"/>
      <c r="L81" s="80"/>
      <c r="M81" s="80"/>
      <c r="N81" s="82"/>
      <c r="O81" s="80"/>
      <c r="P81" s="80"/>
      <c r="Q81" s="82"/>
      <c r="R81" s="82">
        <f t="shared" si="21"/>
        <v>0</v>
      </c>
    </row>
    <row r="82" spans="1:18" ht="30" hidden="1" x14ac:dyDescent="0.25">
      <c r="A82" s="17" t="s">
        <v>83</v>
      </c>
      <c r="B82" s="117"/>
      <c r="C82" s="82"/>
      <c r="D82" s="82"/>
      <c r="E82" s="98"/>
      <c r="F82" s="81"/>
      <c r="G82" s="82"/>
      <c r="H82" s="82"/>
      <c r="I82" s="80"/>
      <c r="J82" s="80"/>
      <c r="K82" s="82"/>
      <c r="L82" s="82"/>
      <c r="M82" s="82"/>
      <c r="N82" s="82"/>
      <c r="O82" s="82"/>
      <c r="P82" s="82"/>
      <c r="Q82" s="82"/>
      <c r="R82" s="82">
        <f t="shared" si="21"/>
        <v>0</v>
      </c>
    </row>
    <row r="83" spans="1:18" ht="30" hidden="1" x14ac:dyDescent="0.25">
      <c r="A83" s="17" t="s">
        <v>84</v>
      </c>
      <c r="B83" s="117"/>
      <c r="C83" s="82"/>
      <c r="D83" s="82"/>
      <c r="E83" s="98"/>
      <c r="F83" s="81"/>
      <c r="G83" s="82"/>
      <c r="H83" s="82"/>
      <c r="I83" s="80"/>
      <c r="J83" s="80"/>
      <c r="K83" s="82"/>
      <c r="L83" s="80"/>
      <c r="M83" s="80"/>
      <c r="N83" s="82"/>
      <c r="O83" s="80"/>
      <c r="P83" s="80"/>
      <c r="Q83" s="82"/>
      <c r="R83" s="82">
        <f t="shared" si="21"/>
        <v>0</v>
      </c>
    </row>
    <row r="84" spans="1:18" hidden="1" x14ac:dyDescent="0.25">
      <c r="A84" s="12" t="s">
        <v>85</v>
      </c>
      <c r="B84" s="119"/>
      <c r="C84" s="82"/>
      <c r="D84" s="82"/>
      <c r="E84" s="98"/>
      <c r="F84" s="85"/>
      <c r="G84" s="82"/>
      <c r="H84" s="82"/>
      <c r="I84" s="80"/>
      <c r="J84" s="80"/>
      <c r="K84" s="82"/>
      <c r="L84" s="80"/>
      <c r="M84" s="80"/>
      <c r="N84" s="82"/>
      <c r="O84" s="80"/>
      <c r="P84" s="80"/>
      <c r="Q84" s="82"/>
      <c r="R84" s="82">
        <f t="shared" si="21"/>
        <v>0</v>
      </c>
    </row>
    <row r="85" spans="1:18" hidden="1" x14ac:dyDescent="0.25">
      <c r="A85" s="17" t="s">
        <v>86</v>
      </c>
      <c r="B85" s="117"/>
      <c r="C85" s="82"/>
      <c r="D85" s="82"/>
      <c r="E85" s="98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>
        <f t="shared" si="21"/>
        <v>0</v>
      </c>
    </row>
    <row r="86" spans="1:18" hidden="1" x14ac:dyDescent="0.25">
      <c r="A86" s="17" t="s">
        <v>87</v>
      </c>
      <c r="B86" s="117"/>
      <c r="C86" s="82"/>
      <c r="D86" s="82"/>
      <c r="E86" s="98"/>
      <c r="F86" s="81"/>
      <c r="G86" s="82"/>
      <c r="H86" s="82"/>
      <c r="I86" s="82"/>
      <c r="J86" s="82"/>
      <c r="K86" s="82"/>
      <c r="L86" s="80"/>
      <c r="M86" s="80"/>
      <c r="N86" s="82"/>
      <c r="O86" s="82"/>
      <c r="P86" s="80"/>
      <c r="Q86" s="82"/>
      <c r="R86" s="82">
        <f t="shared" si="21"/>
        <v>0</v>
      </c>
    </row>
    <row r="87" spans="1:18" hidden="1" x14ac:dyDescent="0.25">
      <c r="A87" s="12" t="s">
        <v>88</v>
      </c>
      <c r="B87" s="119"/>
      <c r="C87" s="82"/>
      <c r="D87" s="82"/>
      <c r="E87" s="98"/>
      <c r="F87" s="85"/>
      <c r="G87" s="82"/>
      <c r="H87" s="82"/>
      <c r="I87" s="80"/>
      <c r="J87" s="80"/>
      <c r="K87" s="82"/>
      <c r="L87" s="80"/>
      <c r="M87" s="80"/>
      <c r="N87" s="82"/>
      <c r="O87" s="80"/>
      <c r="P87" s="80"/>
      <c r="Q87" s="82"/>
      <c r="R87" s="82">
        <f t="shared" si="21"/>
        <v>0</v>
      </c>
    </row>
    <row r="88" spans="1:18" hidden="1" x14ac:dyDescent="0.25">
      <c r="A88" s="17" t="s">
        <v>89</v>
      </c>
      <c r="B88" s="117"/>
      <c r="C88" s="82"/>
      <c r="D88" s="82"/>
      <c r="E88" s="98"/>
      <c r="F88" s="81"/>
      <c r="G88" s="82"/>
      <c r="H88" s="82"/>
      <c r="I88" s="80"/>
      <c r="J88" s="80"/>
      <c r="K88" s="82"/>
      <c r="L88" s="80"/>
      <c r="M88" s="80"/>
      <c r="N88" s="82"/>
      <c r="O88" s="80"/>
      <c r="P88" s="80"/>
      <c r="Q88" s="82"/>
      <c r="R88" s="82">
        <f t="shared" si="21"/>
        <v>0</v>
      </c>
    </row>
    <row r="89" spans="1:18" hidden="1" x14ac:dyDescent="0.25">
      <c r="A89" s="24" t="s">
        <v>90</v>
      </c>
      <c r="B89" s="120"/>
      <c r="C89" s="79"/>
      <c r="D89" s="79"/>
      <c r="E89" s="100"/>
      <c r="F89" s="79">
        <f t="shared" ref="F89:J89" si="22">SUM(F81:F88)</f>
        <v>0</v>
      </c>
      <c r="G89" s="79">
        <f t="shared" si="22"/>
        <v>0</v>
      </c>
      <c r="H89" s="79">
        <f t="shared" si="22"/>
        <v>0</v>
      </c>
      <c r="I89" s="86">
        <f t="shared" si="22"/>
        <v>0</v>
      </c>
      <c r="J89" s="86">
        <f t="shared" si="22"/>
        <v>0</v>
      </c>
      <c r="K89" s="86">
        <f>SUM(K81:K88)</f>
        <v>0</v>
      </c>
      <c r="L89" s="86">
        <f t="shared" ref="L89:P89" si="23">SUM(L81:L88)</f>
        <v>0</v>
      </c>
      <c r="M89" s="86">
        <f t="shared" si="23"/>
        <v>0</v>
      </c>
      <c r="N89" s="79">
        <f t="shared" si="23"/>
        <v>0</v>
      </c>
      <c r="O89" s="86">
        <f t="shared" si="23"/>
        <v>0</v>
      </c>
      <c r="P89" s="86">
        <f t="shared" si="23"/>
        <v>0</v>
      </c>
      <c r="Q89" s="79"/>
      <c r="R89" s="79">
        <f t="shared" si="21"/>
        <v>0</v>
      </c>
    </row>
    <row r="90" spans="1:18" hidden="1" x14ac:dyDescent="0.25">
      <c r="B90" s="121"/>
      <c r="C90" s="82"/>
      <c r="D90" s="82"/>
      <c r="E90" s="98"/>
      <c r="F90" s="82"/>
      <c r="G90" s="82"/>
      <c r="H90" s="82"/>
      <c r="I90" s="80"/>
      <c r="J90" s="80"/>
      <c r="K90" s="82"/>
      <c r="L90" s="80"/>
      <c r="M90" s="80"/>
      <c r="N90" s="82"/>
      <c r="O90" s="80"/>
      <c r="P90" s="80"/>
      <c r="Q90" s="82"/>
      <c r="R90" s="82">
        <f t="shared" si="21"/>
        <v>0</v>
      </c>
    </row>
    <row r="91" spans="1:18" ht="15.75" x14ac:dyDescent="0.25">
      <c r="A91" s="25" t="s">
        <v>91</v>
      </c>
      <c r="B91" s="122">
        <f>+B78</f>
        <v>1529000000</v>
      </c>
      <c r="C91" s="89">
        <f>C78+C89</f>
        <v>220917</v>
      </c>
      <c r="D91" s="89">
        <f>D78+D89</f>
        <v>1529220926</v>
      </c>
      <c r="E91" s="97"/>
      <c r="F91" s="88">
        <f>+F14+F20+F30+F40+F56</f>
        <v>67339457</v>
      </c>
      <c r="G91" s="88">
        <f t="shared" ref="G91:O91" si="24">G78+G89</f>
        <v>62152530</v>
      </c>
      <c r="H91" s="88">
        <f t="shared" si="24"/>
        <v>93248642</v>
      </c>
      <c r="I91" s="89">
        <f t="shared" si="24"/>
        <v>72791237</v>
      </c>
      <c r="J91" s="89">
        <f>J78+J89</f>
        <v>80456460</v>
      </c>
      <c r="K91" s="89">
        <f t="shared" si="24"/>
        <v>77107528</v>
      </c>
      <c r="L91" s="89">
        <f t="shared" si="24"/>
        <v>110390913</v>
      </c>
      <c r="M91" s="89">
        <f t="shared" si="24"/>
        <v>100443080</v>
      </c>
      <c r="N91" s="89">
        <f t="shared" si="24"/>
        <v>82030269</v>
      </c>
      <c r="O91" s="87">
        <f t="shared" si="24"/>
        <v>98331080.719999999</v>
      </c>
      <c r="P91" s="87">
        <f>P78+P89</f>
        <v>104099083.89</v>
      </c>
      <c r="Q91" s="89">
        <f>Q78+Q89</f>
        <v>285437933</v>
      </c>
      <c r="R91" s="89">
        <f t="shared" si="21"/>
        <v>1233828213.6100001</v>
      </c>
    </row>
    <row r="92" spans="1:18" x14ac:dyDescent="0.25">
      <c r="A92" t="s">
        <v>105</v>
      </c>
      <c r="B92" s="123"/>
      <c r="C92" s="8"/>
      <c r="D92" s="8"/>
      <c r="E92" s="11"/>
      <c r="F92" s="27"/>
      <c r="G92" s="11"/>
      <c r="H92" s="11"/>
      <c r="K92" s="11"/>
      <c r="P92" s="27"/>
    </row>
    <row r="93" spans="1:18" x14ac:dyDescent="0.25">
      <c r="A93" t="s">
        <v>662</v>
      </c>
      <c r="D93" s="8"/>
      <c r="E93" s="11"/>
      <c r="F93" s="11"/>
      <c r="G93" s="11"/>
      <c r="H93" s="11"/>
      <c r="K93" s="11"/>
      <c r="P93" s="139"/>
    </row>
    <row r="94" spans="1:18" ht="45" x14ac:dyDescent="0.25">
      <c r="A94" s="30" t="s">
        <v>106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315</v>
      </c>
      <c r="E95" s="11"/>
      <c r="F95" s="11"/>
      <c r="G95" s="11"/>
      <c r="H95" s="11"/>
      <c r="I95" s="8"/>
      <c r="K95" s="11"/>
    </row>
    <row r="96" spans="1:18" ht="105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7" t="s">
        <v>320</v>
      </c>
      <c r="B100" s="125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9"/>
      <c r="O100" s="47"/>
      <c r="P100" s="47"/>
      <c r="Q100" s="49"/>
      <c r="R100" s="47"/>
    </row>
    <row r="101" spans="1:18" ht="15.75" x14ac:dyDescent="0.25">
      <c r="A101" s="68" t="s">
        <v>321</v>
      </c>
      <c r="B101" s="126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134"/>
      <c r="O101" s="68"/>
      <c r="P101" s="68"/>
      <c r="Q101" s="134"/>
      <c r="R101" s="68"/>
    </row>
    <row r="102" spans="1:18" ht="15.75" x14ac:dyDescent="0.25">
      <c r="A102" s="163" t="s">
        <v>322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</row>
    <row r="103" spans="1:18" ht="15.75" x14ac:dyDescent="0.25">
      <c r="A103" s="47"/>
      <c r="B103" s="127"/>
      <c r="C103" s="47"/>
      <c r="D103" s="47"/>
      <c r="E103" s="48"/>
      <c r="F103" s="48"/>
      <c r="G103" s="48"/>
      <c r="H103" s="48"/>
      <c r="I103" s="47"/>
      <c r="J103" s="47"/>
      <c r="K103" s="48"/>
      <c r="L103" s="47"/>
      <c r="M103" s="47"/>
      <c r="N103" s="49"/>
      <c r="O103" s="47"/>
      <c r="P103" s="47"/>
      <c r="Q103" s="49"/>
      <c r="R103" s="49"/>
    </row>
    <row r="104" spans="1:18" ht="15.75" x14ac:dyDescent="0.25">
      <c r="A104" s="47"/>
      <c r="B104" s="127"/>
      <c r="C104" s="47"/>
      <c r="D104" s="47"/>
      <c r="E104" s="48"/>
      <c r="F104" s="48"/>
      <c r="G104" s="48"/>
      <c r="H104" s="48"/>
      <c r="I104" s="47"/>
      <c r="J104" s="47"/>
      <c r="K104" s="48"/>
      <c r="L104" s="47"/>
      <c r="M104" s="47"/>
      <c r="N104" s="49"/>
      <c r="O104" s="47"/>
      <c r="P104" s="47"/>
      <c r="Q104" s="49"/>
      <c r="R104" s="49"/>
    </row>
    <row r="105" spans="1:18" ht="18.75" x14ac:dyDescent="0.3">
      <c r="A105" s="3"/>
      <c r="B105" s="12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35"/>
      <c r="O105" s="3"/>
      <c r="P105" s="3"/>
      <c r="Q105" s="135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56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sheetPr filterMode="1"/>
  <dimension ref="A1:L914"/>
  <sheetViews>
    <sheetView zoomScaleNormal="100" workbookViewId="0">
      <selection activeCell="F2" sqref="F2:F58"/>
    </sheetView>
  </sheetViews>
  <sheetFormatPr baseColWidth="10" defaultRowHeight="15" x14ac:dyDescent="0.25"/>
  <cols>
    <col min="1" max="1" width="33.140625" customWidth="1"/>
    <col min="2" max="2" width="38.7109375" customWidth="1"/>
    <col min="4" max="4" width="24.5703125" customWidth="1"/>
    <col min="6" max="6" width="14.140625" bestFit="1" customWidth="1"/>
    <col min="9" max="9" width="20.140625" customWidth="1"/>
  </cols>
  <sheetData>
    <row r="1" spans="1:12" ht="33.75" x14ac:dyDescent="0.25">
      <c r="A1" s="143" t="s">
        <v>666</v>
      </c>
      <c r="B1" s="143" t="s">
        <v>667</v>
      </c>
      <c r="C1" s="143" t="s">
        <v>668</v>
      </c>
      <c r="D1" s="143" t="s">
        <v>669</v>
      </c>
      <c r="E1" s="143" t="s">
        <v>670</v>
      </c>
      <c r="F1" s="143" t="s">
        <v>671</v>
      </c>
      <c r="G1" s="143" t="s">
        <v>672</v>
      </c>
      <c r="H1" s="143" t="s">
        <v>673</v>
      </c>
      <c r="I1" s="143" t="s">
        <v>674</v>
      </c>
      <c r="J1" s="143" t="s">
        <v>675</v>
      </c>
      <c r="K1" s="143" t="s">
        <v>676</v>
      </c>
      <c r="L1" s="143" t="s">
        <v>677</v>
      </c>
    </row>
    <row r="2" spans="1:12" x14ac:dyDescent="0.25">
      <c r="A2" s="144" t="s">
        <v>678</v>
      </c>
      <c r="B2" s="144" t="s">
        <v>679</v>
      </c>
      <c r="C2" s="144">
        <v>2</v>
      </c>
      <c r="D2" s="144" t="s">
        <v>680</v>
      </c>
      <c r="E2" s="145">
        <v>45291</v>
      </c>
      <c r="F2" s="146">
        <v>6999.8</v>
      </c>
      <c r="G2" s="147">
        <v>4</v>
      </c>
      <c r="H2" s="147">
        <v>47.967741935483872</v>
      </c>
      <c r="I2" s="145">
        <v>45291</v>
      </c>
      <c r="J2" s="146">
        <v>145.82916666666668</v>
      </c>
      <c r="K2" s="146">
        <v>4.7</v>
      </c>
      <c r="L2" s="146">
        <v>6995.1</v>
      </c>
    </row>
    <row r="3" spans="1:12" x14ac:dyDescent="0.25">
      <c r="A3" s="148" t="s">
        <v>681</v>
      </c>
      <c r="B3" s="148" t="s">
        <v>679</v>
      </c>
      <c r="C3" s="148">
        <v>2</v>
      </c>
      <c r="D3" s="148" t="s">
        <v>680</v>
      </c>
      <c r="E3" s="149">
        <v>45291</v>
      </c>
      <c r="F3" s="150">
        <v>7000</v>
      </c>
      <c r="G3" s="151">
        <v>4</v>
      </c>
      <c r="H3" s="151">
        <v>47.967741935483872</v>
      </c>
      <c r="I3" s="149">
        <v>45291</v>
      </c>
      <c r="J3" s="150">
        <v>145.83333333333334</v>
      </c>
      <c r="K3" s="150">
        <v>4.7</v>
      </c>
      <c r="L3" s="150">
        <v>6995.3</v>
      </c>
    </row>
    <row r="4" spans="1:12" x14ac:dyDescent="0.25">
      <c r="A4" s="144" t="s">
        <v>682</v>
      </c>
      <c r="B4" s="144" t="s">
        <v>679</v>
      </c>
      <c r="C4" s="144">
        <v>2</v>
      </c>
      <c r="D4" s="144" t="s">
        <v>680</v>
      </c>
      <c r="E4" s="145">
        <v>45291</v>
      </c>
      <c r="F4" s="146">
        <v>7000</v>
      </c>
      <c r="G4" s="147">
        <v>4</v>
      </c>
      <c r="H4" s="147">
        <v>47.967741935483872</v>
      </c>
      <c r="I4" s="145">
        <v>45291</v>
      </c>
      <c r="J4" s="146">
        <v>145.83333333333334</v>
      </c>
      <c r="K4" s="146">
        <v>4.7</v>
      </c>
      <c r="L4" s="146">
        <v>6995.3</v>
      </c>
    </row>
    <row r="5" spans="1:12" x14ac:dyDescent="0.25">
      <c r="A5" s="148" t="s">
        <v>683</v>
      </c>
      <c r="B5" s="148" t="s">
        <v>679</v>
      </c>
      <c r="C5" s="148">
        <v>2</v>
      </c>
      <c r="D5" s="148" t="s">
        <v>680</v>
      </c>
      <c r="E5" s="149">
        <v>45291</v>
      </c>
      <c r="F5" s="150">
        <v>7000</v>
      </c>
      <c r="G5" s="151">
        <v>4</v>
      </c>
      <c r="H5" s="151">
        <v>47.967741935483872</v>
      </c>
      <c r="I5" s="149">
        <v>45291</v>
      </c>
      <c r="J5" s="150">
        <v>145.83333333333334</v>
      </c>
      <c r="K5" s="150">
        <v>4.7</v>
      </c>
      <c r="L5" s="150">
        <v>6995.3</v>
      </c>
    </row>
    <row r="6" spans="1:12" x14ac:dyDescent="0.25">
      <c r="A6" s="144" t="s">
        <v>684</v>
      </c>
      <c r="B6" s="144" t="s">
        <v>679</v>
      </c>
      <c r="C6" s="144">
        <v>2</v>
      </c>
      <c r="D6" s="144" t="s">
        <v>680</v>
      </c>
      <c r="E6" s="145">
        <v>45291</v>
      </c>
      <c r="F6" s="146">
        <v>7000</v>
      </c>
      <c r="G6" s="147">
        <v>4</v>
      </c>
      <c r="H6" s="147">
        <v>47.967741935483872</v>
      </c>
      <c r="I6" s="145">
        <v>45291</v>
      </c>
      <c r="J6" s="146">
        <v>145.83333333333334</v>
      </c>
      <c r="K6" s="146">
        <v>4.7</v>
      </c>
      <c r="L6" s="146">
        <v>6995.3</v>
      </c>
    </row>
    <row r="7" spans="1:12" x14ac:dyDescent="0.25">
      <c r="A7" s="148" t="s">
        <v>685</v>
      </c>
      <c r="B7" s="148" t="s">
        <v>679</v>
      </c>
      <c r="C7" s="148">
        <v>2</v>
      </c>
      <c r="D7" s="148" t="s">
        <v>680</v>
      </c>
      <c r="E7" s="149">
        <v>45291</v>
      </c>
      <c r="F7" s="150">
        <v>7000</v>
      </c>
      <c r="G7" s="151">
        <v>4</v>
      </c>
      <c r="H7" s="151">
        <v>47.967741935483872</v>
      </c>
      <c r="I7" s="149">
        <v>45291</v>
      </c>
      <c r="J7" s="150">
        <v>145.83333333333334</v>
      </c>
      <c r="K7" s="150">
        <v>4.7</v>
      </c>
      <c r="L7" s="150">
        <v>6995.3</v>
      </c>
    </row>
    <row r="8" spans="1:12" x14ac:dyDescent="0.25">
      <c r="A8" s="144" t="s">
        <v>686</v>
      </c>
      <c r="B8" s="144" t="s">
        <v>679</v>
      </c>
      <c r="C8" s="144">
        <v>2</v>
      </c>
      <c r="D8" s="144" t="s">
        <v>680</v>
      </c>
      <c r="E8" s="145">
        <v>45291</v>
      </c>
      <c r="F8" s="146">
        <v>7000</v>
      </c>
      <c r="G8" s="147">
        <v>4</v>
      </c>
      <c r="H8" s="147">
        <v>47.967741935483872</v>
      </c>
      <c r="I8" s="145">
        <v>45291</v>
      </c>
      <c r="J8" s="146">
        <v>145.83333333333334</v>
      </c>
      <c r="K8" s="146">
        <v>4.7</v>
      </c>
      <c r="L8" s="146">
        <v>6995.3</v>
      </c>
    </row>
    <row r="9" spans="1:12" x14ac:dyDescent="0.25">
      <c r="A9" s="148" t="s">
        <v>687</v>
      </c>
      <c r="B9" s="148" t="s">
        <v>679</v>
      </c>
      <c r="C9" s="148">
        <v>2</v>
      </c>
      <c r="D9" s="148" t="s">
        <v>680</v>
      </c>
      <c r="E9" s="149">
        <v>45291</v>
      </c>
      <c r="F9" s="150">
        <v>7000</v>
      </c>
      <c r="G9" s="151">
        <v>4</v>
      </c>
      <c r="H9" s="151">
        <v>47.967741935483872</v>
      </c>
      <c r="I9" s="149">
        <v>45291</v>
      </c>
      <c r="J9" s="150">
        <v>145.83333333333334</v>
      </c>
      <c r="K9" s="150">
        <v>4.7</v>
      </c>
      <c r="L9" s="150">
        <v>6995.3</v>
      </c>
    </row>
    <row r="10" spans="1:12" x14ac:dyDescent="0.25">
      <c r="A10" s="144" t="s">
        <v>688</v>
      </c>
      <c r="B10" s="144" t="s">
        <v>679</v>
      </c>
      <c r="C10" s="144">
        <v>2</v>
      </c>
      <c r="D10" s="144" t="s">
        <v>680</v>
      </c>
      <c r="E10" s="145">
        <v>45291</v>
      </c>
      <c r="F10" s="146">
        <v>7000</v>
      </c>
      <c r="G10" s="147">
        <v>4</v>
      </c>
      <c r="H10" s="147">
        <v>47.967741935483872</v>
      </c>
      <c r="I10" s="145">
        <v>45291</v>
      </c>
      <c r="J10" s="146">
        <v>145.83333333333334</v>
      </c>
      <c r="K10" s="146">
        <v>4.7</v>
      </c>
      <c r="L10" s="146">
        <v>6995.3</v>
      </c>
    </row>
    <row r="11" spans="1:12" x14ac:dyDescent="0.25">
      <c r="A11" s="148" t="s">
        <v>689</v>
      </c>
      <c r="B11" s="148" t="s">
        <v>679</v>
      </c>
      <c r="C11" s="148">
        <v>2</v>
      </c>
      <c r="D11" s="148" t="s">
        <v>680</v>
      </c>
      <c r="E11" s="149">
        <v>45291</v>
      </c>
      <c r="F11" s="150">
        <v>7000</v>
      </c>
      <c r="G11" s="151">
        <v>4</v>
      </c>
      <c r="H11" s="151">
        <v>47.967741935483872</v>
      </c>
      <c r="I11" s="149">
        <v>45291</v>
      </c>
      <c r="J11" s="150">
        <v>145.83333333333334</v>
      </c>
      <c r="K11" s="150">
        <v>4.7</v>
      </c>
      <c r="L11" s="150">
        <v>6995.3</v>
      </c>
    </row>
    <row r="12" spans="1:12" x14ac:dyDescent="0.25">
      <c r="A12" s="144" t="s">
        <v>690</v>
      </c>
      <c r="B12" s="144" t="s">
        <v>679</v>
      </c>
      <c r="C12" s="144">
        <v>2</v>
      </c>
      <c r="D12" s="144" t="s">
        <v>680</v>
      </c>
      <c r="E12" s="145">
        <v>45291</v>
      </c>
      <c r="F12" s="146">
        <v>7000</v>
      </c>
      <c r="G12" s="147">
        <v>4</v>
      </c>
      <c r="H12" s="147">
        <v>47.967741935483872</v>
      </c>
      <c r="I12" s="145">
        <v>45291</v>
      </c>
      <c r="J12" s="146">
        <v>145.83333333333334</v>
      </c>
      <c r="K12" s="146">
        <v>4.7</v>
      </c>
      <c r="L12" s="146">
        <v>6995.3</v>
      </c>
    </row>
    <row r="13" spans="1:12" x14ac:dyDescent="0.25">
      <c r="A13" s="148" t="s">
        <v>691</v>
      </c>
      <c r="B13" s="148" t="s">
        <v>679</v>
      </c>
      <c r="C13" s="148">
        <v>2</v>
      </c>
      <c r="D13" s="148" t="s">
        <v>680</v>
      </c>
      <c r="E13" s="149">
        <v>45291</v>
      </c>
      <c r="F13" s="150">
        <v>7000</v>
      </c>
      <c r="G13" s="151">
        <v>4</v>
      </c>
      <c r="H13" s="151">
        <v>47.967741935483872</v>
      </c>
      <c r="I13" s="149">
        <v>45291</v>
      </c>
      <c r="J13" s="150">
        <v>145.83333333333334</v>
      </c>
      <c r="K13" s="150">
        <v>4.7</v>
      </c>
      <c r="L13" s="150">
        <v>6995.3</v>
      </c>
    </row>
    <row r="14" spans="1:12" x14ac:dyDescent="0.25">
      <c r="A14" s="144" t="s">
        <v>692</v>
      </c>
      <c r="B14" s="144" t="s">
        <v>679</v>
      </c>
      <c r="C14" s="144">
        <v>2</v>
      </c>
      <c r="D14" s="144" t="s">
        <v>680</v>
      </c>
      <c r="E14" s="145">
        <v>45291</v>
      </c>
      <c r="F14" s="146">
        <v>7000</v>
      </c>
      <c r="G14" s="147">
        <v>4</v>
      </c>
      <c r="H14" s="147">
        <v>47.967741935483872</v>
      </c>
      <c r="I14" s="145">
        <v>45291</v>
      </c>
      <c r="J14" s="146">
        <v>145.83333333333334</v>
      </c>
      <c r="K14" s="146">
        <v>4.7</v>
      </c>
      <c r="L14" s="146">
        <v>6995.3</v>
      </c>
    </row>
    <row r="15" spans="1:12" x14ac:dyDescent="0.25">
      <c r="A15" s="148" t="s">
        <v>693</v>
      </c>
      <c r="B15" s="148" t="s">
        <v>679</v>
      </c>
      <c r="C15" s="148">
        <v>2</v>
      </c>
      <c r="D15" s="148" t="s">
        <v>680</v>
      </c>
      <c r="E15" s="149">
        <v>45291</v>
      </c>
      <c r="F15" s="150">
        <v>7000</v>
      </c>
      <c r="G15" s="151">
        <v>4</v>
      </c>
      <c r="H15" s="151">
        <v>47.967741935483872</v>
      </c>
      <c r="I15" s="149">
        <v>45291</v>
      </c>
      <c r="J15" s="150">
        <v>145.83333333333334</v>
      </c>
      <c r="K15" s="150">
        <v>4.7</v>
      </c>
      <c r="L15" s="150">
        <v>6995.3</v>
      </c>
    </row>
    <row r="16" spans="1:12" x14ac:dyDescent="0.25">
      <c r="A16" s="144" t="s">
        <v>694</v>
      </c>
      <c r="B16" s="144" t="s">
        <v>679</v>
      </c>
      <c r="C16" s="144">
        <v>2</v>
      </c>
      <c r="D16" s="144" t="s">
        <v>680</v>
      </c>
      <c r="E16" s="145">
        <v>45291</v>
      </c>
      <c r="F16" s="146">
        <v>7000</v>
      </c>
      <c r="G16" s="147">
        <v>4</v>
      </c>
      <c r="H16" s="147">
        <v>47.967741935483872</v>
      </c>
      <c r="I16" s="145">
        <v>45291</v>
      </c>
      <c r="J16" s="146">
        <v>145.83333333333334</v>
      </c>
      <c r="K16" s="146">
        <v>4.7</v>
      </c>
      <c r="L16" s="146">
        <v>6995.3</v>
      </c>
    </row>
    <row r="17" spans="1:12" x14ac:dyDescent="0.25">
      <c r="A17" s="148" t="s">
        <v>695</v>
      </c>
      <c r="B17" s="148" t="s">
        <v>679</v>
      </c>
      <c r="C17" s="148">
        <v>2</v>
      </c>
      <c r="D17" s="148" t="s">
        <v>680</v>
      </c>
      <c r="E17" s="149">
        <v>45291</v>
      </c>
      <c r="F17" s="150">
        <v>7000</v>
      </c>
      <c r="G17" s="151">
        <v>4</v>
      </c>
      <c r="H17" s="151">
        <v>47.967741935483872</v>
      </c>
      <c r="I17" s="149">
        <v>45291</v>
      </c>
      <c r="J17" s="150">
        <v>145.83333333333334</v>
      </c>
      <c r="K17" s="150">
        <v>4.7</v>
      </c>
      <c r="L17" s="150">
        <v>6995.3</v>
      </c>
    </row>
    <row r="18" spans="1:12" x14ac:dyDescent="0.25">
      <c r="A18" s="144" t="s">
        <v>696</v>
      </c>
      <c r="B18" s="144" t="s">
        <v>679</v>
      </c>
      <c r="C18" s="144">
        <v>2</v>
      </c>
      <c r="D18" s="144" t="s">
        <v>680</v>
      </c>
      <c r="E18" s="145">
        <v>45291</v>
      </c>
      <c r="F18" s="146">
        <v>7000</v>
      </c>
      <c r="G18" s="147">
        <v>4</v>
      </c>
      <c r="H18" s="147">
        <v>47.967741935483872</v>
      </c>
      <c r="I18" s="145">
        <v>45291</v>
      </c>
      <c r="J18" s="146">
        <v>145.83333333333334</v>
      </c>
      <c r="K18" s="146">
        <v>4.7</v>
      </c>
      <c r="L18" s="146">
        <v>6995.3</v>
      </c>
    </row>
    <row r="19" spans="1:12" x14ac:dyDescent="0.25">
      <c r="A19" s="148" t="s">
        <v>697</v>
      </c>
      <c r="B19" s="148" t="s">
        <v>679</v>
      </c>
      <c r="C19" s="148">
        <v>2</v>
      </c>
      <c r="D19" s="148" t="s">
        <v>680</v>
      </c>
      <c r="E19" s="149">
        <v>45291</v>
      </c>
      <c r="F19" s="150">
        <v>7000</v>
      </c>
      <c r="G19" s="151">
        <v>4</v>
      </c>
      <c r="H19" s="151">
        <v>47.967741935483872</v>
      </c>
      <c r="I19" s="149">
        <v>45291</v>
      </c>
      <c r="J19" s="150">
        <v>145.83333333333334</v>
      </c>
      <c r="K19" s="150">
        <v>4.7</v>
      </c>
      <c r="L19" s="150">
        <v>6995.3</v>
      </c>
    </row>
    <row r="20" spans="1:12" x14ac:dyDescent="0.25">
      <c r="A20" s="144" t="s">
        <v>698</v>
      </c>
      <c r="B20" s="144" t="s">
        <v>679</v>
      </c>
      <c r="C20" s="144">
        <v>2</v>
      </c>
      <c r="D20" s="144" t="s">
        <v>680</v>
      </c>
      <c r="E20" s="145">
        <v>45291</v>
      </c>
      <c r="F20" s="146">
        <v>7000</v>
      </c>
      <c r="G20" s="147">
        <v>4</v>
      </c>
      <c r="H20" s="147">
        <v>47.967741935483872</v>
      </c>
      <c r="I20" s="145">
        <v>45291</v>
      </c>
      <c r="J20" s="146">
        <v>145.83333333333334</v>
      </c>
      <c r="K20" s="146">
        <v>4.7</v>
      </c>
      <c r="L20" s="146">
        <v>6995.3</v>
      </c>
    </row>
    <row r="21" spans="1:12" x14ac:dyDescent="0.25">
      <c r="A21" s="148" t="s">
        <v>699</v>
      </c>
      <c r="B21" s="148" t="s">
        <v>679</v>
      </c>
      <c r="C21" s="148">
        <v>2</v>
      </c>
      <c r="D21" s="148" t="s">
        <v>680</v>
      </c>
      <c r="E21" s="149">
        <v>45291</v>
      </c>
      <c r="F21" s="150">
        <v>7000</v>
      </c>
      <c r="G21" s="151">
        <v>4</v>
      </c>
      <c r="H21" s="151">
        <v>47.967741935483872</v>
      </c>
      <c r="I21" s="149">
        <v>45291</v>
      </c>
      <c r="J21" s="150">
        <v>145.83333333333334</v>
      </c>
      <c r="K21" s="150">
        <v>4.7</v>
      </c>
      <c r="L21" s="150">
        <v>6995.3</v>
      </c>
    </row>
    <row r="22" spans="1:12" x14ac:dyDescent="0.25">
      <c r="A22" s="144" t="s">
        <v>700</v>
      </c>
      <c r="B22" s="144" t="s">
        <v>679</v>
      </c>
      <c r="C22" s="144">
        <v>2</v>
      </c>
      <c r="D22" s="144" t="s">
        <v>680</v>
      </c>
      <c r="E22" s="145">
        <v>45291</v>
      </c>
      <c r="F22" s="146">
        <v>7000</v>
      </c>
      <c r="G22" s="147">
        <v>4</v>
      </c>
      <c r="H22" s="147">
        <v>47.967741935483872</v>
      </c>
      <c r="I22" s="145">
        <v>45291</v>
      </c>
      <c r="J22" s="146">
        <v>145.83333333333334</v>
      </c>
      <c r="K22" s="146">
        <v>4.7</v>
      </c>
      <c r="L22" s="146">
        <v>6995.3</v>
      </c>
    </row>
    <row r="23" spans="1:12" x14ac:dyDescent="0.25">
      <c r="A23" s="148" t="s">
        <v>701</v>
      </c>
      <c r="B23" s="148" t="s">
        <v>679</v>
      </c>
      <c r="C23" s="148">
        <v>2</v>
      </c>
      <c r="D23" s="148" t="s">
        <v>680</v>
      </c>
      <c r="E23" s="149">
        <v>45291</v>
      </c>
      <c r="F23" s="150">
        <v>7000</v>
      </c>
      <c r="G23" s="151">
        <v>4</v>
      </c>
      <c r="H23" s="151">
        <v>47.967741935483872</v>
      </c>
      <c r="I23" s="149">
        <v>45291</v>
      </c>
      <c r="J23" s="150">
        <v>145.83333333333334</v>
      </c>
      <c r="K23" s="150">
        <v>4.7</v>
      </c>
      <c r="L23" s="150">
        <v>6995.3</v>
      </c>
    </row>
    <row r="24" spans="1:12" x14ac:dyDescent="0.25">
      <c r="A24" s="144" t="s">
        <v>702</v>
      </c>
      <c r="B24" s="144" t="s">
        <v>679</v>
      </c>
      <c r="C24" s="144">
        <v>2</v>
      </c>
      <c r="D24" s="144" t="s">
        <v>680</v>
      </c>
      <c r="E24" s="145">
        <v>45291</v>
      </c>
      <c r="F24" s="146">
        <v>7000</v>
      </c>
      <c r="G24" s="147">
        <v>4</v>
      </c>
      <c r="H24" s="147">
        <v>47.967741935483872</v>
      </c>
      <c r="I24" s="145">
        <v>45291</v>
      </c>
      <c r="J24" s="146">
        <v>145.83333333333334</v>
      </c>
      <c r="K24" s="146">
        <v>4.7</v>
      </c>
      <c r="L24" s="146">
        <v>6995.3</v>
      </c>
    </row>
    <row r="25" spans="1:12" x14ac:dyDescent="0.25">
      <c r="A25" s="148" t="s">
        <v>703</v>
      </c>
      <c r="B25" s="148" t="s">
        <v>679</v>
      </c>
      <c r="C25" s="148">
        <v>2</v>
      </c>
      <c r="D25" s="148" t="s">
        <v>680</v>
      </c>
      <c r="E25" s="149">
        <v>45291</v>
      </c>
      <c r="F25" s="150">
        <v>7000</v>
      </c>
      <c r="G25" s="151">
        <v>4</v>
      </c>
      <c r="H25" s="151">
        <v>47.967741935483872</v>
      </c>
      <c r="I25" s="149">
        <v>45291</v>
      </c>
      <c r="J25" s="150">
        <v>145.83333333333334</v>
      </c>
      <c r="K25" s="150">
        <v>4.7</v>
      </c>
      <c r="L25" s="150">
        <v>6995.3</v>
      </c>
    </row>
    <row r="26" spans="1:12" x14ac:dyDescent="0.25">
      <c r="A26" s="144" t="s">
        <v>704</v>
      </c>
      <c r="B26" s="144" t="s">
        <v>679</v>
      </c>
      <c r="C26" s="144">
        <v>2</v>
      </c>
      <c r="D26" s="144" t="s">
        <v>680</v>
      </c>
      <c r="E26" s="145">
        <v>45291</v>
      </c>
      <c r="F26" s="146">
        <v>7000</v>
      </c>
      <c r="G26" s="147">
        <v>4</v>
      </c>
      <c r="H26" s="147">
        <v>47.967741935483872</v>
      </c>
      <c r="I26" s="145">
        <v>45291</v>
      </c>
      <c r="J26" s="146">
        <v>145.83333333333334</v>
      </c>
      <c r="K26" s="146">
        <v>4.7</v>
      </c>
      <c r="L26" s="146">
        <v>6995.3</v>
      </c>
    </row>
    <row r="27" spans="1:12" x14ac:dyDescent="0.25">
      <c r="A27" s="148" t="s">
        <v>705</v>
      </c>
      <c r="B27" s="148" t="s">
        <v>679</v>
      </c>
      <c r="C27" s="148">
        <v>2</v>
      </c>
      <c r="D27" s="148" t="s">
        <v>680</v>
      </c>
      <c r="E27" s="149">
        <v>45291</v>
      </c>
      <c r="F27" s="150">
        <v>7000</v>
      </c>
      <c r="G27" s="151">
        <v>4</v>
      </c>
      <c r="H27" s="151">
        <v>47.967741935483872</v>
      </c>
      <c r="I27" s="149">
        <v>45291</v>
      </c>
      <c r="J27" s="150">
        <v>145.83333333333334</v>
      </c>
      <c r="K27" s="150">
        <v>4.7</v>
      </c>
      <c r="L27" s="150">
        <v>6995.3</v>
      </c>
    </row>
    <row r="28" spans="1:12" x14ac:dyDescent="0.25">
      <c r="A28" s="144" t="s">
        <v>706</v>
      </c>
      <c r="B28" s="144" t="s">
        <v>679</v>
      </c>
      <c r="C28" s="144">
        <v>2</v>
      </c>
      <c r="D28" s="144" t="s">
        <v>680</v>
      </c>
      <c r="E28" s="145">
        <v>45291</v>
      </c>
      <c r="F28" s="146">
        <v>7000</v>
      </c>
      <c r="G28" s="147">
        <v>4</v>
      </c>
      <c r="H28" s="147">
        <v>47.967741935483872</v>
      </c>
      <c r="I28" s="145">
        <v>45291</v>
      </c>
      <c r="J28" s="146">
        <v>145.83333333333334</v>
      </c>
      <c r="K28" s="146">
        <v>4.7</v>
      </c>
      <c r="L28" s="146">
        <v>6995.3</v>
      </c>
    </row>
    <row r="29" spans="1:12" x14ac:dyDescent="0.25">
      <c r="A29" s="148" t="s">
        <v>707</v>
      </c>
      <c r="B29" s="148" t="s">
        <v>679</v>
      </c>
      <c r="C29" s="148">
        <v>2</v>
      </c>
      <c r="D29" s="148" t="s">
        <v>680</v>
      </c>
      <c r="E29" s="149">
        <v>45291</v>
      </c>
      <c r="F29" s="150">
        <v>7000</v>
      </c>
      <c r="G29" s="151">
        <v>4</v>
      </c>
      <c r="H29" s="151">
        <v>47.967741935483872</v>
      </c>
      <c r="I29" s="149">
        <v>45291</v>
      </c>
      <c r="J29" s="150">
        <v>145.83333333333334</v>
      </c>
      <c r="K29" s="150">
        <v>4.7</v>
      </c>
      <c r="L29" s="150">
        <v>6995.3</v>
      </c>
    </row>
    <row r="30" spans="1:12" x14ac:dyDescent="0.25">
      <c r="A30" s="144" t="s">
        <v>708</v>
      </c>
      <c r="B30" s="144" t="s">
        <v>679</v>
      </c>
      <c r="C30" s="144">
        <v>2</v>
      </c>
      <c r="D30" s="144" t="s">
        <v>680</v>
      </c>
      <c r="E30" s="145">
        <v>45291</v>
      </c>
      <c r="F30" s="146">
        <v>7000</v>
      </c>
      <c r="G30" s="147">
        <v>4</v>
      </c>
      <c r="H30" s="147">
        <v>47.967741935483872</v>
      </c>
      <c r="I30" s="145">
        <v>45291</v>
      </c>
      <c r="J30" s="146">
        <v>145.83333333333334</v>
      </c>
      <c r="K30" s="146">
        <v>4.7</v>
      </c>
      <c r="L30" s="146">
        <v>6995.3</v>
      </c>
    </row>
    <row r="31" spans="1:12" x14ac:dyDescent="0.25">
      <c r="A31" s="148" t="s">
        <v>709</v>
      </c>
      <c r="B31" s="148" t="s">
        <v>679</v>
      </c>
      <c r="C31" s="148">
        <v>2</v>
      </c>
      <c r="D31" s="148" t="s">
        <v>680</v>
      </c>
      <c r="E31" s="149">
        <v>45291</v>
      </c>
      <c r="F31" s="150">
        <v>7000</v>
      </c>
      <c r="G31" s="151">
        <v>4</v>
      </c>
      <c r="H31" s="151">
        <v>47.967741935483872</v>
      </c>
      <c r="I31" s="149">
        <v>45291</v>
      </c>
      <c r="J31" s="150">
        <v>145.83333333333334</v>
      </c>
      <c r="K31" s="150">
        <v>4.7</v>
      </c>
      <c r="L31" s="150">
        <v>6995.3</v>
      </c>
    </row>
    <row r="32" spans="1:12" x14ac:dyDescent="0.25">
      <c r="A32" s="144" t="s">
        <v>710</v>
      </c>
      <c r="B32" s="144" t="s">
        <v>679</v>
      </c>
      <c r="C32" s="144">
        <v>2</v>
      </c>
      <c r="D32" s="144" t="s">
        <v>680</v>
      </c>
      <c r="E32" s="145">
        <v>45291</v>
      </c>
      <c r="F32" s="146">
        <v>7000</v>
      </c>
      <c r="G32" s="147">
        <v>4</v>
      </c>
      <c r="H32" s="147">
        <v>47.967741935483872</v>
      </c>
      <c r="I32" s="145">
        <v>45291</v>
      </c>
      <c r="J32" s="146">
        <v>145.83333333333334</v>
      </c>
      <c r="K32" s="146">
        <v>4.7</v>
      </c>
      <c r="L32" s="146">
        <v>6995.3</v>
      </c>
    </row>
    <row r="33" spans="1:12" x14ac:dyDescent="0.25">
      <c r="A33" s="148" t="s">
        <v>711</v>
      </c>
      <c r="B33" s="148" t="s">
        <v>679</v>
      </c>
      <c r="C33" s="148">
        <v>2</v>
      </c>
      <c r="D33" s="148" t="s">
        <v>680</v>
      </c>
      <c r="E33" s="149">
        <v>45291</v>
      </c>
      <c r="F33" s="150">
        <v>7000</v>
      </c>
      <c r="G33" s="151">
        <v>4</v>
      </c>
      <c r="H33" s="151">
        <v>47.967741935483872</v>
      </c>
      <c r="I33" s="149">
        <v>45291</v>
      </c>
      <c r="J33" s="150">
        <v>145.83333333333334</v>
      </c>
      <c r="K33" s="150">
        <v>4.7</v>
      </c>
      <c r="L33" s="150">
        <v>6995.3</v>
      </c>
    </row>
    <row r="34" spans="1:12" x14ac:dyDescent="0.25">
      <c r="A34" s="144" t="s">
        <v>712</v>
      </c>
      <c r="B34" s="144" t="s">
        <v>679</v>
      </c>
      <c r="C34" s="144">
        <v>2</v>
      </c>
      <c r="D34" s="144" t="s">
        <v>680</v>
      </c>
      <c r="E34" s="145">
        <v>45291</v>
      </c>
      <c r="F34" s="146">
        <v>7000</v>
      </c>
      <c r="G34" s="147">
        <v>4</v>
      </c>
      <c r="H34" s="147">
        <v>47.967741935483872</v>
      </c>
      <c r="I34" s="145">
        <v>45291</v>
      </c>
      <c r="J34" s="146">
        <v>145.83333333333334</v>
      </c>
      <c r="K34" s="146">
        <v>4.7</v>
      </c>
      <c r="L34" s="146">
        <v>6995.3</v>
      </c>
    </row>
    <row r="35" spans="1:12" x14ac:dyDescent="0.25">
      <c r="A35" s="148" t="s">
        <v>713</v>
      </c>
      <c r="B35" s="148" t="s">
        <v>679</v>
      </c>
      <c r="C35" s="148">
        <v>2</v>
      </c>
      <c r="D35" s="148" t="s">
        <v>680</v>
      </c>
      <c r="E35" s="149">
        <v>45291</v>
      </c>
      <c r="F35" s="150">
        <v>7000</v>
      </c>
      <c r="G35" s="151">
        <v>4</v>
      </c>
      <c r="H35" s="151">
        <v>47.967741935483872</v>
      </c>
      <c r="I35" s="149">
        <v>45291</v>
      </c>
      <c r="J35" s="150">
        <v>145.83333333333334</v>
      </c>
      <c r="K35" s="150">
        <v>4.7</v>
      </c>
      <c r="L35" s="150">
        <v>6995.3</v>
      </c>
    </row>
    <row r="36" spans="1:12" x14ac:dyDescent="0.25">
      <c r="A36" s="144" t="s">
        <v>714</v>
      </c>
      <c r="B36" s="144" t="s">
        <v>679</v>
      </c>
      <c r="C36" s="144">
        <v>2</v>
      </c>
      <c r="D36" s="144" t="s">
        <v>680</v>
      </c>
      <c r="E36" s="145">
        <v>45291</v>
      </c>
      <c r="F36" s="146">
        <v>7000</v>
      </c>
      <c r="G36" s="147">
        <v>4</v>
      </c>
      <c r="H36" s="147">
        <v>47.967741935483872</v>
      </c>
      <c r="I36" s="145">
        <v>45291</v>
      </c>
      <c r="J36" s="146">
        <v>145.83333333333334</v>
      </c>
      <c r="K36" s="146">
        <v>4.7</v>
      </c>
      <c r="L36" s="146">
        <v>6995.3</v>
      </c>
    </row>
    <row r="37" spans="1:12" x14ac:dyDescent="0.25">
      <c r="A37" s="148" t="s">
        <v>715</v>
      </c>
      <c r="B37" s="148" t="s">
        <v>679</v>
      </c>
      <c r="C37" s="148">
        <v>2</v>
      </c>
      <c r="D37" s="148" t="s">
        <v>680</v>
      </c>
      <c r="E37" s="149">
        <v>45291</v>
      </c>
      <c r="F37" s="150">
        <v>7000</v>
      </c>
      <c r="G37" s="151">
        <v>4</v>
      </c>
      <c r="H37" s="151">
        <v>47.967741935483872</v>
      </c>
      <c r="I37" s="149">
        <v>45291</v>
      </c>
      <c r="J37" s="150">
        <v>145.83333333333334</v>
      </c>
      <c r="K37" s="150">
        <v>4.7</v>
      </c>
      <c r="L37" s="150">
        <v>6995.3</v>
      </c>
    </row>
    <row r="38" spans="1:12" x14ac:dyDescent="0.25">
      <c r="A38" s="144" t="s">
        <v>716</v>
      </c>
      <c r="B38" s="144" t="s">
        <v>679</v>
      </c>
      <c r="C38" s="144">
        <v>2</v>
      </c>
      <c r="D38" s="144" t="s">
        <v>680</v>
      </c>
      <c r="E38" s="145">
        <v>45291</v>
      </c>
      <c r="F38" s="146">
        <v>7000</v>
      </c>
      <c r="G38" s="147">
        <v>4</v>
      </c>
      <c r="H38" s="147">
        <v>47.967741935483872</v>
      </c>
      <c r="I38" s="145">
        <v>45291</v>
      </c>
      <c r="J38" s="146">
        <v>145.83333333333334</v>
      </c>
      <c r="K38" s="146">
        <v>4.7</v>
      </c>
      <c r="L38" s="146">
        <v>6995.3</v>
      </c>
    </row>
    <row r="39" spans="1:12" x14ac:dyDescent="0.25">
      <c r="A39" s="148" t="s">
        <v>717</v>
      </c>
      <c r="B39" s="148" t="s">
        <v>679</v>
      </c>
      <c r="C39" s="148">
        <v>2</v>
      </c>
      <c r="D39" s="148" t="s">
        <v>680</v>
      </c>
      <c r="E39" s="149">
        <v>45291</v>
      </c>
      <c r="F39" s="150">
        <v>7000</v>
      </c>
      <c r="G39" s="151">
        <v>4</v>
      </c>
      <c r="H39" s="151">
        <v>47.967741935483872</v>
      </c>
      <c r="I39" s="149">
        <v>45291</v>
      </c>
      <c r="J39" s="150">
        <v>145.83333333333334</v>
      </c>
      <c r="K39" s="150">
        <v>4.7</v>
      </c>
      <c r="L39" s="150">
        <v>6995.3</v>
      </c>
    </row>
    <row r="40" spans="1:12" x14ac:dyDescent="0.25">
      <c r="A40" s="144" t="s">
        <v>718</v>
      </c>
      <c r="B40" s="144" t="s">
        <v>679</v>
      </c>
      <c r="C40" s="144">
        <v>2</v>
      </c>
      <c r="D40" s="144" t="s">
        <v>680</v>
      </c>
      <c r="E40" s="145">
        <v>45291</v>
      </c>
      <c r="F40" s="146">
        <v>7000</v>
      </c>
      <c r="G40" s="147">
        <v>4</v>
      </c>
      <c r="H40" s="147">
        <v>47.967741935483872</v>
      </c>
      <c r="I40" s="145">
        <v>45291</v>
      </c>
      <c r="J40" s="146">
        <v>145.83333333333334</v>
      </c>
      <c r="K40" s="146">
        <v>4.7</v>
      </c>
      <c r="L40" s="146">
        <v>6995.3</v>
      </c>
    </row>
    <row r="41" spans="1:12" x14ac:dyDescent="0.25">
      <c r="A41" s="148" t="s">
        <v>719</v>
      </c>
      <c r="B41" s="148" t="s">
        <v>679</v>
      </c>
      <c r="C41" s="148">
        <v>2</v>
      </c>
      <c r="D41" s="148" t="s">
        <v>680</v>
      </c>
      <c r="E41" s="149">
        <v>45291</v>
      </c>
      <c r="F41" s="150">
        <v>7000</v>
      </c>
      <c r="G41" s="151">
        <v>4</v>
      </c>
      <c r="H41" s="151">
        <v>47.967741935483872</v>
      </c>
      <c r="I41" s="149">
        <v>45291</v>
      </c>
      <c r="J41" s="150">
        <v>145.83333333333334</v>
      </c>
      <c r="K41" s="150">
        <v>4.7</v>
      </c>
      <c r="L41" s="150">
        <v>6995.3</v>
      </c>
    </row>
    <row r="42" spans="1:12" x14ac:dyDescent="0.25">
      <c r="A42" s="144" t="s">
        <v>720</v>
      </c>
      <c r="B42" s="144" t="s">
        <v>679</v>
      </c>
      <c r="C42" s="144">
        <v>2</v>
      </c>
      <c r="D42" s="144" t="s">
        <v>680</v>
      </c>
      <c r="E42" s="145">
        <v>45291</v>
      </c>
      <c r="F42" s="146">
        <v>7000</v>
      </c>
      <c r="G42" s="147">
        <v>4</v>
      </c>
      <c r="H42" s="147">
        <v>47.967741935483872</v>
      </c>
      <c r="I42" s="145">
        <v>45291</v>
      </c>
      <c r="J42" s="146">
        <v>145.83333333333334</v>
      </c>
      <c r="K42" s="146">
        <v>4.7</v>
      </c>
      <c r="L42" s="146">
        <v>6995.3</v>
      </c>
    </row>
    <row r="43" spans="1:12" x14ac:dyDescent="0.25">
      <c r="A43" s="148" t="s">
        <v>721</v>
      </c>
      <c r="B43" s="148" t="s">
        <v>679</v>
      </c>
      <c r="C43" s="148">
        <v>2</v>
      </c>
      <c r="D43" s="148" t="s">
        <v>680</v>
      </c>
      <c r="E43" s="149">
        <v>45291</v>
      </c>
      <c r="F43" s="150">
        <v>7000</v>
      </c>
      <c r="G43" s="151">
        <v>4</v>
      </c>
      <c r="H43" s="151">
        <v>47.967741935483872</v>
      </c>
      <c r="I43" s="149">
        <v>45291</v>
      </c>
      <c r="J43" s="150">
        <v>145.83333333333334</v>
      </c>
      <c r="K43" s="150">
        <v>4.7</v>
      </c>
      <c r="L43" s="150">
        <v>6995.3</v>
      </c>
    </row>
    <row r="44" spans="1:12" x14ac:dyDescent="0.25">
      <c r="A44" s="144" t="s">
        <v>722</v>
      </c>
      <c r="B44" s="144" t="s">
        <v>679</v>
      </c>
      <c r="C44" s="144">
        <v>2</v>
      </c>
      <c r="D44" s="144" t="s">
        <v>680</v>
      </c>
      <c r="E44" s="145">
        <v>45291</v>
      </c>
      <c r="F44" s="146">
        <v>7000</v>
      </c>
      <c r="G44" s="147">
        <v>4</v>
      </c>
      <c r="H44" s="147">
        <v>47.967741935483872</v>
      </c>
      <c r="I44" s="145">
        <v>45291</v>
      </c>
      <c r="J44" s="146">
        <v>145.83333333333334</v>
      </c>
      <c r="K44" s="146">
        <v>4.7</v>
      </c>
      <c r="L44" s="146">
        <v>6995.3</v>
      </c>
    </row>
    <row r="45" spans="1:12" x14ac:dyDescent="0.25">
      <c r="A45" s="148" t="s">
        <v>723</v>
      </c>
      <c r="B45" s="148" t="s">
        <v>679</v>
      </c>
      <c r="C45" s="148">
        <v>2</v>
      </c>
      <c r="D45" s="148" t="s">
        <v>680</v>
      </c>
      <c r="E45" s="149">
        <v>45291</v>
      </c>
      <c r="F45" s="150">
        <v>7000</v>
      </c>
      <c r="G45" s="151">
        <v>4</v>
      </c>
      <c r="H45" s="151">
        <v>47.967741935483872</v>
      </c>
      <c r="I45" s="149">
        <v>45291</v>
      </c>
      <c r="J45" s="150">
        <v>145.83333333333334</v>
      </c>
      <c r="K45" s="150">
        <v>4.7</v>
      </c>
      <c r="L45" s="150">
        <v>6995.3</v>
      </c>
    </row>
    <row r="46" spans="1:12" x14ac:dyDescent="0.25">
      <c r="A46" s="144" t="s">
        <v>724</v>
      </c>
      <c r="B46" s="144" t="s">
        <v>679</v>
      </c>
      <c r="C46" s="144">
        <v>2</v>
      </c>
      <c r="D46" s="144" t="s">
        <v>680</v>
      </c>
      <c r="E46" s="145">
        <v>45291</v>
      </c>
      <c r="F46" s="146">
        <v>7000</v>
      </c>
      <c r="G46" s="147">
        <v>4</v>
      </c>
      <c r="H46" s="147">
        <v>47.967741935483872</v>
      </c>
      <c r="I46" s="145">
        <v>45291</v>
      </c>
      <c r="J46" s="146">
        <v>145.83333333333334</v>
      </c>
      <c r="K46" s="146">
        <v>4.7</v>
      </c>
      <c r="L46" s="146">
        <v>6995.3</v>
      </c>
    </row>
    <row r="47" spans="1:12" x14ac:dyDescent="0.25">
      <c r="A47" s="148" t="s">
        <v>725</v>
      </c>
      <c r="B47" s="148" t="s">
        <v>679</v>
      </c>
      <c r="C47" s="148">
        <v>2</v>
      </c>
      <c r="D47" s="148" t="s">
        <v>680</v>
      </c>
      <c r="E47" s="149">
        <v>45291</v>
      </c>
      <c r="F47" s="150">
        <v>7000</v>
      </c>
      <c r="G47" s="151">
        <v>4</v>
      </c>
      <c r="H47" s="151">
        <v>47.967741935483872</v>
      </c>
      <c r="I47" s="149">
        <v>45291</v>
      </c>
      <c r="J47" s="150">
        <v>145.83333333333334</v>
      </c>
      <c r="K47" s="150">
        <v>4.7</v>
      </c>
      <c r="L47" s="150">
        <v>6995.3</v>
      </c>
    </row>
    <row r="48" spans="1:12" x14ac:dyDescent="0.25">
      <c r="A48" s="144" t="s">
        <v>726</v>
      </c>
      <c r="B48" s="144" t="s">
        <v>679</v>
      </c>
      <c r="C48" s="144">
        <v>2</v>
      </c>
      <c r="D48" s="144" t="s">
        <v>680</v>
      </c>
      <c r="E48" s="145">
        <v>45291</v>
      </c>
      <c r="F48" s="146">
        <v>7000</v>
      </c>
      <c r="G48" s="147">
        <v>4</v>
      </c>
      <c r="H48" s="147">
        <v>47.967741935483872</v>
      </c>
      <c r="I48" s="145">
        <v>45291</v>
      </c>
      <c r="J48" s="146">
        <v>145.83333333333334</v>
      </c>
      <c r="K48" s="146">
        <v>4.7</v>
      </c>
      <c r="L48" s="146">
        <v>6995.3</v>
      </c>
    </row>
    <row r="49" spans="1:12" x14ac:dyDescent="0.25">
      <c r="A49" s="148" t="s">
        <v>727</v>
      </c>
      <c r="B49" s="148" t="s">
        <v>679</v>
      </c>
      <c r="C49" s="148">
        <v>2</v>
      </c>
      <c r="D49" s="148" t="s">
        <v>680</v>
      </c>
      <c r="E49" s="149">
        <v>45291</v>
      </c>
      <c r="F49" s="150">
        <v>7000</v>
      </c>
      <c r="G49" s="151">
        <v>4</v>
      </c>
      <c r="H49" s="151">
        <v>47.967741935483872</v>
      </c>
      <c r="I49" s="149">
        <v>45291</v>
      </c>
      <c r="J49" s="150">
        <v>145.83333333333334</v>
      </c>
      <c r="K49" s="150">
        <v>4.7</v>
      </c>
      <c r="L49" s="150">
        <v>6995.3</v>
      </c>
    </row>
    <row r="50" spans="1:12" x14ac:dyDescent="0.25">
      <c r="A50" s="144" t="s">
        <v>728</v>
      </c>
      <c r="B50" s="144" t="s">
        <v>679</v>
      </c>
      <c r="C50" s="144">
        <v>2</v>
      </c>
      <c r="D50" s="144" t="s">
        <v>680</v>
      </c>
      <c r="E50" s="145">
        <v>45291</v>
      </c>
      <c r="F50" s="146">
        <v>7000</v>
      </c>
      <c r="G50" s="147">
        <v>4</v>
      </c>
      <c r="H50" s="147">
        <v>47.967741935483872</v>
      </c>
      <c r="I50" s="145">
        <v>45291</v>
      </c>
      <c r="J50" s="146">
        <v>145.83333333333334</v>
      </c>
      <c r="K50" s="146">
        <v>4.7</v>
      </c>
      <c r="L50" s="146">
        <v>6995.3</v>
      </c>
    </row>
    <row r="51" spans="1:12" x14ac:dyDescent="0.25">
      <c r="A51" s="148" t="s">
        <v>729</v>
      </c>
      <c r="B51" s="148" t="s">
        <v>679</v>
      </c>
      <c r="C51" s="148">
        <v>2</v>
      </c>
      <c r="D51" s="148" t="s">
        <v>680</v>
      </c>
      <c r="E51" s="149">
        <v>45291</v>
      </c>
      <c r="F51" s="150">
        <v>7000</v>
      </c>
      <c r="G51" s="151">
        <v>4</v>
      </c>
      <c r="H51" s="151">
        <v>47.967741935483872</v>
      </c>
      <c r="I51" s="149">
        <v>45291</v>
      </c>
      <c r="J51" s="150">
        <v>145.83333333333334</v>
      </c>
      <c r="K51" s="150">
        <v>4.7</v>
      </c>
      <c r="L51" s="150">
        <v>6995.3</v>
      </c>
    </row>
    <row r="52" spans="1:12" x14ac:dyDescent="0.25">
      <c r="A52" s="144" t="s">
        <v>730</v>
      </c>
      <c r="B52" s="144" t="s">
        <v>731</v>
      </c>
      <c r="C52" s="144">
        <v>2</v>
      </c>
      <c r="D52" s="144" t="s">
        <v>680</v>
      </c>
      <c r="E52" s="145">
        <v>45290</v>
      </c>
      <c r="F52" s="146">
        <v>49902.2</v>
      </c>
      <c r="G52" s="147">
        <v>4</v>
      </c>
      <c r="H52" s="147">
        <v>47.935483870967737</v>
      </c>
      <c r="I52" s="145">
        <v>45291</v>
      </c>
      <c r="J52" s="146">
        <v>1039.6291666666666</v>
      </c>
      <c r="K52" s="146">
        <v>67.069999999999993</v>
      </c>
      <c r="L52" s="146">
        <v>49835.13</v>
      </c>
    </row>
    <row r="53" spans="1:12" x14ac:dyDescent="0.25">
      <c r="A53" s="148" t="s">
        <v>732</v>
      </c>
      <c r="B53" s="148" t="s">
        <v>733</v>
      </c>
      <c r="C53" s="148">
        <v>2</v>
      </c>
      <c r="D53" s="148" t="s">
        <v>680</v>
      </c>
      <c r="E53" s="149">
        <v>45287</v>
      </c>
      <c r="F53" s="150">
        <v>97940</v>
      </c>
      <c r="G53" s="151">
        <v>4</v>
      </c>
      <c r="H53" s="151">
        <v>47.838709677419352</v>
      </c>
      <c r="I53" s="149">
        <v>45291</v>
      </c>
      <c r="J53" s="150">
        <v>2040.4166666666667</v>
      </c>
      <c r="K53" s="150">
        <v>329.1</v>
      </c>
      <c r="L53" s="150">
        <v>97610.9</v>
      </c>
    </row>
    <row r="54" spans="1:12" x14ac:dyDescent="0.25">
      <c r="A54" s="144" t="s">
        <v>734</v>
      </c>
      <c r="B54" s="144" t="s">
        <v>733</v>
      </c>
      <c r="C54" s="144">
        <v>2</v>
      </c>
      <c r="D54" s="144" t="s">
        <v>680</v>
      </c>
      <c r="E54" s="145">
        <v>45287</v>
      </c>
      <c r="F54" s="146">
        <v>97940</v>
      </c>
      <c r="G54" s="147">
        <v>4</v>
      </c>
      <c r="H54" s="147">
        <v>47.838709677419352</v>
      </c>
      <c r="I54" s="145">
        <v>45291</v>
      </c>
      <c r="J54" s="146">
        <v>2040.4166666666667</v>
      </c>
      <c r="K54" s="146">
        <v>329.1</v>
      </c>
      <c r="L54" s="146">
        <v>97610.9</v>
      </c>
    </row>
    <row r="55" spans="1:12" x14ac:dyDescent="0.25">
      <c r="A55" s="148" t="s">
        <v>735</v>
      </c>
      <c r="B55" s="148" t="s">
        <v>736</v>
      </c>
      <c r="C55" s="148">
        <v>2</v>
      </c>
      <c r="D55" s="148" t="s">
        <v>680</v>
      </c>
      <c r="E55" s="149">
        <v>45265</v>
      </c>
      <c r="F55" s="150">
        <v>11555.96</v>
      </c>
      <c r="G55" s="151">
        <v>4</v>
      </c>
      <c r="H55" s="151">
        <v>47.12903225806452</v>
      </c>
      <c r="I55" s="149">
        <v>45291</v>
      </c>
      <c r="J55" s="150">
        <v>240.74916666666667</v>
      </c>
      <c r="K55" s="150">
        <v>209.68</v>
      </c>
      <c r="L55" s="150">
        <v>11346.28</v>
      </c>
    </row>
    <row r="56" spans="1:12" x14ac:dyDescent="0.25">
      <c r="A56" s="144" t="s">
        <v>737</v>
      </c>
      <c r="B56" s="144" t="s">
        <v>736</v>
      </c>
      <c r="C56" s="144">
        <v>2</v>
      </c>
      <c r="D56" s="144" t="s">
        <v>680</v>
      </c>
      <c r="E56" s="145">
        <v>45265</v>
      </c>
      <c r="F56" s="146">
        <v>11555.98</v>
      </c>
      <c r="G56" s="147">
        <v>4</v>
      </c>
      <c r="H56" s="147">
        <v>47.12903225806452</v>
      </c>
      <c r="I56" s="145">
        <v>45291</v>
      </c>
      <c r="J56" s="146">
        <v>240.74958333333333</v>
      </c>
      <c r="K56" s="146">
        <v>209.69</v>
      </c>
      <c r="L56" s="146">
        <v>11346.29</v>
      </c>
    </row>
    <row r="57" spans="1:12" x14ac:dyDescent="0.25">
      <c r="A57" s="148" t="s">
        <v>738</v>
      </c>
      <c r="B57" s="148" t="s">
        <v>736</v>
      </c>
      <c r="C57" s="148">
        <v>2</v>
      </c>
      <c r="D57" s="148" t="s">
        <v>680</v>
      </c>
      <c r="E57" s="149">
        <v>45265</v>
      </c>
      <c r="F57" s="150">
        <v>11555.98</v>
      </c>
      <c r="G57" s="151">
        <v>4</v>
      </c>
      <c r="H57" s="151">
        <v>47.12903225806452</v>
      </c>
      <c r="I57" s="149">
        <v>45291</v>
      </c>
      <c r="J57" s="150">
        <v>240.74958333333333</v>
      </c>
      <c r="K57" s="150">
        <v>209.69</v>
      </c>
      <c r="L57" s="150">
        <v>11346.29</v>
      </c>
    </row>
    <row r="58" spans="1:12" x14ac:dyDescent="0.25">
      <c r="A58" s="144" t="s">
        <v>739</v>
      </c>
      <c r="B58" s="144" t="s">
        <v>736</v>
      </c>
      <c r="C58" s="144">
        <v>2</v>
      </c>
      <c r="D58" s="144" t="s">
        <v>680</v>
      </c>
      <c r="E58" s="145">
        <v>45265</v>
      </c>
      <c r="F58" s="146">
        <v>11555.98</v>
      </c>
      <c r="G58" s="147">
        <v>4</v>
      </c>
      <c r="H58" s="147">
        <v>47.12903225806452</v>
      </c>
      <c r="I58" s="145">
        <v>45291</v>
      </c>
      <c r="J58" s="146">
        <v>240.74958333333333</v>
      </c>
      <c r="K58" s="146">
        <v>209.69</v>
      </c>
      <c r="L58" s="146">
        <v>11346.29</v>
      </c>
    </row>
    <row r="59" spans="1:12" hidden="1" x14ac:dyDescent="0.25">
      <c r="A59" s="148" t="s">
        <v>740</v>
      </c>
      <c r="B59" s="148" t="s">
        <v>741</v>
      </c>
      <c r="C59" s="148">
        <v>2</v>
      </c>
      <c r="D59" s="148" t="s">
        <v>680</v>
      </c>
      <c r="E59" s="149">
        <v>45260</v>
      </c>
      <c r="F59" s="150">
        <v>41450.99</v>
      </c>
      <c r="G59" s="151">
        <v>4</v>
      </c>
      <c r="H59" s="151">
        <v>46.966666666666669</v>
      </c>
      <c r="I59" s="149">
        <v>45291</v>
      </c>
      <c r="J59" s="150">
        <v>863.56229166666662</v>
      </c>
      <c r="K59" s="150">
        <v>892.35</v>
      </c>
      <c r="L59" s="150">
        <v>40558.639999999999</v>
      </c>
    </row>
    <row r="60" spans="1:12" hidden="1" x14ac:dyDescent="0.25">
      <c r="A60" s="144" t="s">
        <v>742</v>
      </c>
      <c r="B60" s="144" t="s">
        <v>741</v>
      </c>
      <c r="C60" s="144">
        <v>2</v>
      </c>
      <c r="D60" s="144" t="s">
        <v>680</v>
      </c>
      <c r="E60" s="145">
        <v>45260</v>
      </c>
      <c r="F60" s="146">
        <v>41451.01</v>
      </c>
      <c r="G60" s="147">
        <v>4</v>
      </c>
      <c r="H60" s="147">
        <v>46.966666666666669</v>
      </c>
      <c r="I60" s="145">
        <v>45291</v>
      </c>
      <c r="J60" s="146">
        <v>863.56270833333338</v>
      </c>
      <c r="K60" s="146">
        <v>892.35</v>
      </c>
      <c r="L60" s="146">
        <v>40558.660000000003</v>
      </c>
    </row>
    <row r="61" spans="1:12" hidden="1" x14ac:dyDescent="0.25">
      <c r="A61" s="148" t="s">
        <v>743</v>
      </c>
      <c r="B61" s="148" t="s">
        <v>741</v>
      </c>
      <c r="C61" s="148">
        <v>2</v>
      </c>
      <c r="D61" s="148" t="s">
        <v>680</v>
      </c>
      <c r="E61" s="149">
        <v>45260</v>
      </c>
      <c r="F61" s="150">
        <v>41451.01</v>
      </c>
      <c r="G61" s="151">
        <v>4</v>
      </c>
      <c r="H61" s="151">
        <v>46.966666666666669</v>
      </c>
      <c r="I61" s="149">
        <v>45291</v>
      </c>
      <c r="J61" s="150">
        <v>863.56270833333338</v>
      </c>
      <c r="K61" s="150">
        <v>892.35</v>
      </c>
      <c r="L61" s="150">
        <v>40558.660000000003</v>
      </c>
    </row>
    <row r="62" spans="1:12" hidden="1" x14ac:dyDescent="0.25">
      <c r="A62" s="144" t="s">
        <v>744</v>
      </c>
      <c r="B62" s="144" t="s">
        <v>741</v>
      </c>
      <c r="C62" s="144">
        <v>2</v>
      </c>
      <c r="D62" s="144" t="s">
        <v>680</v>
      </c>
      <c r="E62" s="145">
        <v>45260</v>
      </c>
      <c r="F62" s="146">
        <v>41451.01</v>
      </c>
      <c r="G62" s="147">
        <v>4</v>
      </c>
      <c r="H62" s="147">
        <v>46.966666666666669</v>
      </c>
      <c r="I62" s="145">
        <v>45291</v>
      </c>
      <c r="J62" s="146">
        <v>863.56270833333338</v>
      </c>
      <c r="K62" s="146">
        <v>892.35</v>
      </c>
      <c r="L62" s="146">
        <v>40558.660000000003</v>
      </c>
    </row>
    <row r="63" spans="1:12" hidden="1" x14ac:dyDescent="0.25">
      <c r="A63" s="148" t="s">
        <v>745</v>
      </c>
      <c r="B63" s="148" t="s">
        <v>746</v>
      </c>
      <c r="C63" s="148">
        <v>2</v>
      </c>
      <c r="D63" s="148" t="s">
        <v>747</v>
      </c>
      <c r="E63" s="149">
        <v>45257</v>
      </c>
      <c r="F63" s="150">
        <v>0</v>
      </c>
      <c r="G63" s="151">
        <v>4</v>
      </c>
      <c r="H63" s="151">
        <v>48</v>
      </c>
      <c r="I63" s="148" t="s">
        <v>748</v>
      </c>
      <c r="J63" s="150">
        <v>0</v>
      </c>
      <c r="K63" s="150">
        <v>0</v>
      </c>
      <c r="L63" s="150">
        <v>0</v>
      </c>
    </row>
    <row r="64" spans="1:12" hidden="1" x14ac:dyDescent="0.25">
      <c r="A64" s="144" t="s">
        <v>749</v>
      </c>
      <c r="B64" s="144" t="s">
        <v>750</v>
      </c>
      <c r="C64" s="144">
        <v>2</v>
      </c>
      <c r="D64" s="144" t="s">
        <v>680</v>
      </c>
      <c r="E64" s="145">
        <v>45244</v>
      </c>
      <c r="F64" s="146">
        <v>3587.38</v>
      </c>
      <c r="G64" s="147">
        <v>4</v>
      </c>
      <c r="H64" s="147">
        <v>46.43333333333333</v>
      </c>
      <c r="I64" s="145">
        <v>45291</v>
      </c>
      <c r="J64" s="146">
        <v>74.737083333333331</v>
      </c>
      <c r="K64" s="146">
        <v>117.09</v>
      </c>
      <c r="L64" s="146">
        <v>3470.29</v>
      </c>
    </row>
    <row r="65" spans="1:12" hidden="1" x14ac:dyDescent="0.25">
      <c r="A65" s="148" t="s">
        <v>751</v>
      </c>
      <c r="B65" s="148" t="s">
        <v>750</v>
      </c>
      <c r="C65" s="148">
        <v>2</v>
      </c>
      <c r="D65" s="148" t="s">
        <v>680</v>
      </c>
      <c r="E65" s="149">
        <v>45244</v>
      </c>
      <c r="F65" s="150">
        <v>3587.38</v>
      </c>
      <c r="G65" s="151">
        <v>4</v>
      </c>
      <c r="H65" s="151">
        <v>46.43333333333333</v>
      </c>
      <c r="I65" s="149">
        <v>45291</v>
      </c>
      <c r="J65" s="150">
        <v>74.737083333333331</v>
      </c>
      <c r="K65" s="150">
        <v>117.09</v>
      </c>
      <c r="L65" s="150">
        <v>3470.29</v>
      </c>
    </row>
    <row r="66" spans="1:12" hidden="1" x14ac:dyDescent="0.25">
      <c r="A66" s="144" t="s">
        <v>752</v>
      </c>
      <c r="B66" s="144" t="s">
        <v>750</v>
      </c>
      <c r="C66" s="144">
        <v>2</v>
      </c>
      <c r="D66" s="144" t="s">
        <v>680</v>
      </c>
      <c r="E66" s="145">
        <v>45244</v>
      </c>
      <c r="F66" s="146">
        <v>3587.38</v>
      </c>
      <c r="G66" s="147">
        <v>4</v>
      </c>
      <c r="H66" s="147">
        <v>46.43333333333333</v>
      </c>
      <c r="I66" s="145">
        <v>45291</v>
      </c>
      <c r="J66" s="146">
        <v>74.737083333333331</v>
      </c>
      <c r="K66" s="146">
        <v>117.09</v>
      </c>
      <c r="L66" s="146">
        <v>3470.29</v>
      </c>
    </row>
    <row r="67" spans="1:12" hidden="1" x14ac:dyDescent="0.25">
      <c r="A67" s="148" t="s">
        <v>753</v>
      </c>
      <c r="B67" s="148" t="s">
        <v>750</v>
      </c>
      <c r="C67" s="148">
        <v>2</v>
      </c>
      <c r="D67" s="148" t="s">
        <v>680</v>
      </c>
      <c r="E67" s="149">
        <v>45244</v>
      </c>
      <c r="F67" s="150">
        <v>3587.38</v>
      </c>
      <c r="G67" s="151">
        <v>4</v>
      </c>
      <c r="H67" s="151">
        <v>46.43333333333333</v>
      </c>
      <c r="I67" s="149">
        <v>45291</v>
      </c>
      <c r="J67" s="150">
        <v>74.737083333333331</v>
      </c>
      <c r="K67" s="150">
        <v>117.09</v>
      </c>
      <c r="L67" s="150">
        <v>3470.29</v>
      </c>
    </row>
    <row r="68" spans="1:12" hidden="1" x14ac:dyDescent="0.25">
      <c r="A68" s="144" t="s">
        <v>754</v>
      </c>
      <c r="B68" s="144" t="s">
        <v>750</v>
      </c>
      <c r="C68" s="144">
        <v>2</v>
      </c>
      <c r="D68" s="144" t="s">
        <v>680</v>
      </c>
      <c r="E68" s="145">
        <v>45244</v>
      </c>
      <c r="F68" s="146">
        <v>3587.38</v>
      </c>
      <c r="G68" s="147">
        <v>4</v>
      </c>
      <c r="H68" s="147">
        <v>46.43333333333333</v>
      </c>
      <c r="I68" s="145">
        <v>45291</v>
      </c>
      <c r="J68" s="146">
        <v>74.737083333333331</v>
      </c>
      <c r="K68" s="146">
        <v>117.09</v>
      </c>
      <c r="L68" s="146">
        <v>3470.29</v>
      </c>
    </row>
    <row r="69" spans="1:12" hidden="1" x14ac:dyDescent="0.25">
      <c r="A69" s="148" t="s">
        <v>755</v>
      </c>
      <c r="B69" s="148" t="s">
        <v>750</v>
      </c>
      <c r="C69" s="148">
        <v>2</v>
      </c>
      <c r="D69" s="148" t="s">
        <v>680</v>
      </c>
      <c r="E69" s="149">
        <v>45244</v>
      </c>
      <c r="F69" s="150">
        <v>3587.38</v>
      </c>
      <c r="G69" s="151">
        <v>4</v>
      </c>
      <c r="H69" s="151">
        <v>46.43333333333333</v>
      </c>
      <c r="I69" s="149">
        <v>45291</v>
      </c>
      <c r="J69" s="150">
        <v>74.737083333333331</v>
      </c>
      <c r="K69" s="150">
        <v>117.09</v>
      </c>
      <c r="L69" s="150">
        <v>3470.29</v>
      </c>
    </row>
    <row r="70" spans="1:12" hidden="1" x14ac:dyDescent="0.25">
      <c r="A70" s="144" t="s">
        <v>756</v>
      </c>
      <c r="B70" s="144" t="s">
        <v>750</v>
      </c>
      <c r="C70" s="144">
        <v>2</v>
      </c>
      <c r="D70" s="144" t="s">
        <v>680</v>
      </c>
      <c r="E70" s="145">
        <v>45244</v>
      </c>
      <c r="F70" s="146">
        <v>3587.38</v>
      </c>
      <c r="G70" s="147">
        <v>4</v>
      </c>
      <c r="H70" s="147">
        <v>46.43333333333333</v>
      </c>
      <c r="I70" s="145">
        <v>45291</v>
      </c>
      <c r="J70" s="146">
        <v>74.737083333333331</v>
      </c>
      <c r="K70" s="146">
        <v>117.09</v>
      </c>
      <c r="L70" s="146">
        <v>3470.29</v>
      </c>
    </row>
    <row r="71" spans="1:12" hidden="1" x14ac:dyDescent="0.25">
      <c r="A71" s="148" t="s">
        <v>757</v>
      </c>
      <c r="B71" s="148" t="s">
        <v>750</v>
      </c>
      <c r="C71" s="148">
        <v>2</v>
      </c>
      <c r="D71" s="148" t="s">
        <v>680</v>
      </c>
      <c r="E71" s="149">
        <v>45244</v>
      </c>
      <c r="F71" s="150">
        <v>3587.38</v>
      </c>
      <c r="G71" s="151">
        <v>4</v>
      </c>
      <c r="H71" s="151">
        <v>46.43333333333333</v>
      </c>
      <c r="I71" s="149">
        <v>45291</v>
      </c>
      <c r="J71" s="150">
        <v>74.737083333333331</v>
      </c>
      <c r="K71" s="150">
        <v>117.09</v>
      </c>
      <c r="L71" s="150">
        <v>3470.29</v>
      </c>
    </row>
    <row r="72" spans="1:12" hidden="1" x14ac:dyDescent="0.25">
      <c r="A72" s="144" t="s">
        <v>758</v>
      </c>
      <c r="B72" s="144" t="s">
        <v>750</v>
      </c>
      <c r="C72" s="144">
        <v>2</v>
      </c>
      <c r="D72" s="144" t="s">
        <v>680</v>
      </c>
      <c r="E72" s="145">
        <v>45244</v>
      </c>
      <c r="F72" s="146">
        <v>3587.38</v>
      </c>
      <c r="G72" s="147">
        <v>4</v>
      </c>
      <c r="H72" s="147">
        <v>46.43333333333333</v>
      </c>
      <c r="I72" s="145">
        <v>45291</v>
      </c>
      <c r="J72" s="146">
        <v>74.737083333333331</v>
      </c>
      <c r="K72" s="146">
        <v>117.09</v>
      </c>
      <c r="L72" s="146">
        <v>3470.29</v>
      </c>
    </row>
    <row r="73" spans="1:12" hidden="1" x14ac:dyDescent="0.25">
      <c r="A73" s="148" t="s">
        <v>759</v>
      </c>
      <c r="B73" s="148" t="s">
        <v>750</v>
      </c>
      <c r="C73" s="148">
        <v>2</v>
      </c>
      <c r="D73" s="148" t="s">
        <v>680</v>
      </c>
      <c r="E73" s="149">
        <v>45244</v>
      </c>
      <c r="F73" s="150">
        <v>3587.38</v>
      </c>
      <c r="G73" s="151">
        <v>4</v>
      </c>
      <c r="H73" s="151">
        <v>46.43333333333333</v>
      </c>
      <c r="I73" s="149">
        <v>45291</v>
      </c>
      <c r="J73" s="150">
        <v>74.737083333333331</v>
      </c>
      <c r="K73" s="150">
        <v>117.09</v>
      </c>
      <c r="L73" s="150">
        <v>3470.29</v>
      </c>
    </row>
    <row r="74" spans="1:12" hidden="1" x14ac:dyDescent="0.25">
      <c r="A74" s="144" t="s">
        <v>760</v>
      </c>
      <c r="B74" s="144" t="s">
        <v>750</v>
      </c>
      <c r="C74" s="144">
        <v>2</v>
      </c>
      <c r="D74" s="144" t="s">
        <v>680</v>
      </c>
      <c r="E74" s="145">
        <v>45244</v>
      </c>
      <c r="F74" s="146">
        <v>3587.38</v>
      </c>
      <c r="G74" s="147">
        <v>4</v>
      </c>
      <c r="H74" s="147">
        <v>46.43333333333333</v>
      </c>
      <c r="I74" s="145">
        <v>45291</v>
      </c>
      <c r="J74" s="146">
        <v>74.737083333333331</v>
      </c>
      <c r="K74" s="146">
        <v>117.09</v>
      </c>
      <c r="L74" s="146">
        <v>3470.29</v>
      </c>
    </row>
    <row r="75" spans="1:12" hidden="1" x14ac:dyDescent="0.25">
      <c r="A75" s="148" t="s">
        <v>761</v>
      </c>
      <c r="B75" s="148" t="s">
        <v>750</v>
      </c>
      <c r="C75" s="148">
        <v>2</v>
      </c>
      <c r="D75" s="148" t="s">
        <v>680</v>
      </c>
      <c r="E75" s="149">
        <v>45244</v>
      </c>
      <c r="F75" s="150">
        <v>3587.38</v>
      </c>
      <c r="G75" s="151">
        <v>4</v>
      </c>
      <c r="H75" s="151">
        <v>46.43333333333333</v>
      </c>
      <c r="I75" s="149">
        <v>45291</v>
      </c>
      <c r="J75" s="150">
        <v>74.737083333333331</v>
      </c>
      <c r="K75" s="150">
        <v>117.09</v>
      </c>
      <c r="L75" s="150">
        <v>3470.29</v>
      </c>
    </row>
    <row r="76" spans="1:12" hidden="1" x14ac:dyDescent="0.25">
      <c r="A76" s="144" t="s">
        <v>762</v>
      </c>
      <c r="B76" s="144" t="s">
        <v>750</v>
      </c>
      <c r="C76" s="144">
        <v>2</v>
      </c>
      <c r="D76" s="144" t="s">
        <v>680</v>
      </c>
      <c r="E76" s="145">
        <v>45244</v>
      </c>
      <c r="F76" s="146">
        <v>3587.38</v>
      </c>
      <c r="G76" s="147">
        <v>4</v>
      </c>
      <c r="H76" s="147">
        <v>46.43333333333333</v>
      </c>
      <c r="I76" s="145">
        <v>45291</v>
      </c>
      <c r="J76" s="146">
        <v>74.737083333333331</v>
      </c>
      <c r="K76" s="146">
        <v>117.09</v>
      </c>
      <c r="L76" s="146">
        <v>3470.29</v>
      </c>
    </row>
    <row r="77" spans="1:12" hidden="1" x14ac:dyDescent="0.25">
      <c r="A77" s="148" t="s">
        <v>763</v>
      </c>
      <c r="B77" s="148" t="s">
        <v>750</v>
      </c>
      <c r="C77" s="148">
        <v>2</v>
      </c>
      <c r="D77" s="148" t="s">
        <v>680</v>
      </c>
      <c r="E77" s="149">
        <v>45244</v>
      </c>
      <c r="F77" s="150">
        <v>3587.38</v>
      </c>
      <c r="G77" s="151">
        <v>4</v>
      </c>
      <c r="H77" s="151">
        <v>46.43333333333333</v>
      </c>
      <c r="I77" s="149">
        <v>45291</v>
      </c>
      <c r="J77" s="150">
        <v>74.737083333333331</v>
      </c>
      <c r="K77" s="150">
        <v>117.09</v>
      </c>
      <c r="L77" s="150">
        <v>3470.29</v>
      </c>
    </row>
    <row r="78" spans="1:12" hidden="1" x14ac:dyDescent="0.25">
      <c r="A78" s="144" t="s">
        <v>764</v>
      </c>
      <c r="B78" s="144" t="s">
        <v>750</v>
      </c>
      <c r="C78" s="144">
        <v>2</v>
      </c>
      <c r="D78" s="144" t="s">
        <v>680</v>
      </c>
      <c r="E78" s="145">
        <v>45244</v>
      </c>
      <c r="F78" s="146">
        <v>3587.38</v>
      </c>
      <c r="G78" s="147">
        <v>4</v>
      </c>
      <c r="H78" s="147">
        <v>46.43333333333333</v>
      </c>
      <c r="I78" s="145">
        <v>45291</v>
      </c>
      <c r="J78" s="146">
        <v>74.737083333333331</v>
      </c>
      <c r="K78" s="146">
        <v>117.09</v>
      </c>
      <c r="L78" s="146">
        <v>3470.29</v>
      </c>
    </row>
    <row r="79" spans="1:12" hidden="1" x14ac:dyDescent="0.25">
      <c r="A79" s="148" t="s">
        <v>765</v>
      </c>
      <c r="B79" s="148" t="s">
        <v>750</v>
      </c>
      <c r="C79" s="148">
        <v>2</v>
      </c>
      <c r="D79" s="148" t="s">
        <v>680</v>
      </c>
      <c r="E79" s="149">
        <v>45244</v>
      </c>
      <c r="F79" s="150">
        <v>3587.38</v>
      </c>
      <c r="G79" s="151">
        <v>4</v>
      </c>
      <c r="H79" s="151">
        <v>46.43333333333333</v>
      </c>
      <c r="I79" s="149">
        <v>45291</v>
      </c>
      <c r="J79" s="150">
        <v>74.737083333333331</v>
      </c>
      <c r="K79" s="150">
        <v>117.09</v>
      </c>
      <c r="L79" s="150">
        <v>3470.29</v>
      </c>
    </row>
    <row r="80" spans="1:12" hidden="1" x14ac:dyDescent="0.25">
      <c r="A80" s="144" t="s">
        <v>766</v>
      </c>
      <c r="B80" s="144" t="s">
        <v>750</v>
      </c>
      <c r="C80" s="144">
        <v>2</v>
      </c>
      <c r="D80" s="144" t="s">
        <v>680</v>
      </c>
      <c r="E80" s="145">
        <v>45244</v>
      </c>
      <c r="F80" s="146">
        <v>3587.38</v>
      </c>
      <c r="G80" s="147">
        <v>4</v>
      </c>
      <c r="H80" s="147">
        <v>46.43333333333333</v>
      </c>
      <c r="I80" s="145">
        <v>45291</v>
      </c>
      <c r="J80" s="146">
        <v>74.737083333333331</v>
      </c>
      <c r="K80" s="146">
        <v>117.09</v>
      </c>
      <c r="L80" s="146">
        <v>3470.29</v>
      </c>
    </row>
    <row r="81" spans="1:12" hidden="1" x14ac:dyDescent="0.25">
      <c r="A81" s="148" t="s">
        <v>767</v>
      </c>
      <c r="B81" s="148" t="s">
        <v>750</v>
      </c>
      <c r="C81" s="148">
        <v>2</v>
      </c>
      <c r="D81" s="148" t="s">
        <v>680</v>
      </c>
      <c r="E81" s="149">
        <v>45244</v>
      </c>
      <c r="F81" s="150">
        <v>3587.38</v>
      </c>
      <c r="G81" s="151">
        <v>4</v>
      </c>
      <c r="H81" s="151">
        <v>46.43333333333333</v>
      </c>
      <c r="I81" s="149">
        <v>45291</v>
      </c>
      <c r="J81" s="150">
        <v>74.737083333333331</v>
      </c>
      <c r="K81" s="150">
        <v>117.09</v>
      </c>
      <c r="L81" s="150">
        <v>3470.29</v>
      </c>
    </row>
    <row r="82" spans="1:12" hidden="1" x14ac:dyDescent="0.25">
      <c r="A82" s="144" t="s">
        <v>768</v>
      </c>
      <c r="B82" s="144" t="s">
        <v>750</v>
      </c>
      <c r="C82" s="144">
        <v>2</v>
      </c>
      <c r="D82" s="144" t="s">
        <v>680</v>
      </c>
      <c r="E82" s="145">
        <v>45244</v>
      </c>
      <c r="F82" s="146">
        <v>3587.38</v>
      </c>
      <c r="G82" s="147">
        <v>4</v>
      </c>
      <c r="H82" s="147">
        <v>46.43333333333333</v>
      </c>
      <c r="I82" s="145">
        <v>45291</v>
      </c>
      <c r="J82" s="146">
        <v>74.737083333333331</v>
      </c>
      <c r="K82" s="146">
        <v>117.09</v>
      </c>
      <c r="L82" s="146">
        <v>3470.29</v>
      </c>
    </row>
    <row r="83" spans="1:12" hidden="1" x14ac:dyDescent="0.25">
      <c r="A83" s="148" t="s">
        <v>769</v>
      </c>
      <c r="B83" s="148" t="s">
        <v>750</v>
      </c>
      <c r="C83" s="148">
        <v>2</v>
      </c>
      <c r="D83" s="148" t="s">
        <v>680</v>
      </c>
      <c r="E83" s="149">
        <v>45244</v>
      </c>
      <c r="F83" s="150">
        <v>3587.38</v>
      </c>
      <c r="G83" s="151">
        <v>4</v>
      </c>
      <c r="H83" s="151">
        <v>46.43333333333333</v>
      </c>
      <c r="I83" s="149">
        <v>45291</v>
      </c>
      <c r="J83" s="150">
        <v>74.737083333333331</v>
      </c>
      <c r="K83" s="150">
        <v>117.09</v>
      </c>
      <c r="L83" s="150">
        <v>3470.29</v>
      </c>
    </row>
    <row r="84" spans="1:12" hidden="1" x14ac:dyDescent="0.25">
      <c r="A84" s="144" t="s">
        <v>770</v>
      </c>
      <c r="B84" s="144" t="s">
        <v>750</v>
      </c>
      <c r="C84" s="144">
        <v>2</v>
      </c>
      <c r="D84" s="144" t="s">
        <v>680</v>
      </c>
      <c r="E84" s="145">
        <v>45244</v>
      </c>
      <c r="F84" s="146">
        <v>3587.38</v>
      </c>
      <c r="G84" s="147">
        <v>4</v>
      </c>
      <c r="H84" s="147">
        <v>46.43333333333333</v>
      </c>
      <c r="I84" s="145">
        <v>45291</v>
      </c>
      <c r="J84" s="146">
        <v>74.737083333333331</v>
      </c>
      <c r="K84" s="146">
        <v>117.09</v>
      </c>
      <c r="L84" s="146">
        <v>3470.29</v>
      </c>
    </row>
    <row r="85" spans="1:12" hidden="1" x14ac:dyDescent="0.25">
      <c r="A85" s="148" t="s">
        <v>771</v>
      </c>
      <c r="B85" s="148" t="s">
        <v>750</v>
      </c>
      <c r="C85" s="148">
        <v>2</v>
      </c>
      <c r="D85" s="148" t="s">
        <v>680</v>
      </c>
      <c r="E85" s="149">
        <v>45244</v>
      </c>
      <c r="F85" s="150">
        <v>3587.38</v>
      </c>
      <c r="G85" s="151">
        <v>4</v>
      </c>
      <c r="H85" s="151">
        <v>46.43333333333333</v>
      </c>
      <c r="I85" s="149">
        <v>45291</v>
      </c>
      <c r="J85" s="150">
        <v>74.737083333333331</v>
      </c>
      <c r="K85" s="150">
        <v>117.09</v>
      </c>
      <c r="L85" s="150">
        <v>3470.29</v>
      </c>
    </row>
    <row r="86" spans="1:12" hidden="1" x14ac:dyDescent="0.25">
      <c r="A86" s="144" t="s">
        <v>772</v>
      </c>
      <c r="B86" s="144" t="s">
        <v>750</v>
      </c>
      <c r="C86" s="144">
        <v>2</v>
      </c>
      <c r="D86" s="144" t="s">
        <v>680</v>
      </c>
      <c r="E86" s="145">
        <v>45244</v>
      </c>
      <c r="F86" s="146">
        <v>3587.38</v>
      </c>
      <c r="G86" s="147">
        <v>4</v>
      </c>
      <c r="H86" s="147">
        <v>46.43333333333333</v>
      </c>
      <c r="I86" s="145">
        <v>45291</v>
      </c>
      <c r="J86" s="146">
        <v>74.737083333333331</v>
      </c>
      <c r="K86" s="146">
        <v>117.09</v>
      </c>
      <c r="L86" s="146">
        <v>3470.29</v>
      </c>
    </row>
    <row r="87" spans="1:12" hidden="1" x14ac:dyDescent="0.25">
      <c r="A87" s="148" t="s">
        <v>773</v>
      </c>
      <c r="B87" s="148" t="s">
        <v>750</v>
      </c>
      <c r="C87" s="148">
        <v>2</v>
      </c>
      <c r="D87" s="148" t="s">
        <v>680</v>
      </c>
      <c r="E87" s="149">
        <v>45244</v>
      </c>
      <c r="F87" s="150">
        <v>3587.38</v>
      </c>
      <c r="G87" s="151">
        <v>4</v>
      </c>
      <c r="H87" s="151">
        <v>46.43333333333333</v>
      </c>
      <c r="I87" s="149">
        <v>45291</v>
      </c>
      <c r="J87" s="150">
        <v>74.737083333333331</v>
      </c>
      <c r="K87" s="150">
        <v>117.09</v>
      </c>
      <c r="L87" s="150">
        <v>3470.29</v>
      </c>
    </row>
    <row r="88" spans="1:12" hidden="1" x14ac:dyDescent="0.25">
      <c r="A88" s="144" t="s">
        <v>774</v>
      </c>
      <c r="B88" s="144" t="s">
        <v>750</v>
      </c>
      <c r="C88" s="144">
        <v>2</v>
      </c>
      <c r="D88" s="144" t="s">
        <v>680</v>
      </c>
      <c r="E88" s="145">
        <v>45244</v>
      </c>
      <c r="F88" s="146">
        <v>3587.38</v>
      </c>
      <c r="G88" s="147">
        <v>4</v>
      </c>
      <c r="H88" s="147">
        <v>46.43333333333333</v>
      </c>
      <c r="I88" s="145">
        <v>45291</v>
      </c>
      <c r="J88" s="146">
        <v>74.737083333333331</v>
      </c>
      <c r="K88" s="146">
        <v>117.09</v>
      </c>
      <c r="L88" s="146">
        <v>3470.29</v>
      </c>
    </row>
    <row r="89" spans="1:12" hidden="1" x14ac:dyDescent="0.25">
      <c r="A89" s="148" t="s">
        <v>775</v>
      </c>
      <c r="B89" s="148" t="s">
        <v>750</v>
      </c>
      <c r="C89" s="148">
        <v>2</v>
      </c>
      <c r="D89" s="148" t="s">
        <v>680</v>
      </c>
      <c r="E89" s="149">
        <v>45244</v>
      </c>
      <c r="F89" s="150">
        <v>3587.38</v>
      </c>
      <c r="G89" s="151">
        <v>4</v>
      </c>
      <c r="H89" s="151">
        <v>46.43333333333333</v>
      </c>
      <c r="I89" s="149">
        <v>45291</v>
      </c>
      <c r="J89" s="150">
        <v>74.737083333333331</v>
      </c>
      <c r="K89" s="150">
        <v>117.09</v>
      </c>
      <c r="L89" s="150">
        <v>3470.29</v>
      </c>
    </row>
    <row r="90" spans="1:12" hidden="1" x14ac:dyDescent="0.25">
      <c r="A90" s="144" t="s">
        <v>776</v>
      </c>
      <c r="B90" s="144" t="s">
        <v>750</v>
      </c>
      <c r="C90" s="144">
        <v>2</v>
      </c>
      <c r="D90" s="144" t="s">
        <v>680</v>
      </c>
      <c r="E90" s="145">
        <v>45244</v>
      </c>
      <c r="F90" s="146">
        <v>3587.38</v>
      </c>
      <c r="G90" s="147">
        <v>4</v>
      </c>
      <c r="H90" s="147">
        <v>46.43333333333333</v>
      </c>
      <c r="I90" s="145">
        <v>45291</v>
      </c>
      <c r="J90" s="146">
        <v>74.737083333333331</v>
      </c>
      <c r="K90" s="146">
        <v>117.09</v>
      </c>
      <c r="L90" s="146">
        <v>3470.29</v>
      </c>
    </row>
    <row r="91" spans="1:12" hidden="1" x14ac:dyDescent="0.25">
      <c r="A91" s="148" t="s">
        <v>777</v>
      </c>
      <c r="B91" s="148" t="s">
        <v>750</v>
      </c>
      <c r="C91" s="148">
        <v>2</v>
      </c>
      <c r="D91" s="148" t="s">
        <v>680</v>
      </c>
      <c r="E91" s="149">
        <v>45244</v>
      </c>
      <c r="F91" s="150">
        <v>3587.38</v>
      </c>
      <c r="G91" s="151">
        <v>4</v>
      </c>
      <c r="H91" s="151">
        <v>46.43333333333333</v>
      </c>
      <c r="I91" s="149">
        <v>45291</v>
      </c>
      <c r="J91" s="150">
        <v>74.737083333333331</v>
      </c>
      <c r="K91" s="150">
        <v>117.09</v>
      </c>
      <c r="L91" s="150">
        <v>3470.29</v>
      </c>
    </row>
    <row r="92" spans="1:12" hidden="1" x14ac:dyDescent="0.25">
      <c r="A92" s="144" t="s">
        <v>778</v>
      </c>
      <c r="B92" s="144" t="s">
        <v>750</v>
      </c>
      <c r="C92" s="144">
        <v>2</v>
      </c>
      <c r="D92" s="144" t="s">
        <v>680</v>
      </c>
      <c r="E92" s="145">
        <v>45244</v>
      </c>
      <c r="F92" s="146">
        <v>3587.38</v>
      </c>
      <c r="G92" s="147">
        <v>4</v>
      </c>
      <c r="H92" s="147">
        <v>46.43333333333333</v>
      </c>
      <c r="I92" s="145">
        <v>45291</v>
      </c>
      <c r="J92" s="146">
        <v>74.737083333333331</v>
      </c>
      <c r="K92" s="146">
        <v>117.09</v>
      </c>
      <c r="L92" s="146">
        <v>3470.29</v>
      </c>
    </row>
    <row r="93" spans="1:12" hidden="1" x14ac:dyDescent="0.25">
      <c r="A93" s="148" t="s">
        <v>779</v>
      </c>
      <c r="B93" s="148" t="s">
        <v>750</v>
      </c>
      <c r="C93" s="148">
        <v>2</v>
      </c>
      <c r="D93" s="148" t="s">
        <v>680</v>
      </c>
      <c r="E93" s="149">
        <v>45244</v>
      </c>
      <c r="F93" s="150">
        <v>3587.38</v>
      </c>
      <c r="G93" s="151">
        <v>4</v>
      </c>
      <c r="H93" s="151">
        <v>46.43333333333333</v>
      </c>
      <c r="I93" s="149">
        <v>45291</v>
      </c>
      <c r="J93" s="150">
        <v>74.737083333333331</v>
      </c>
      <c r="K93" s="150">
        <v>117.09</v>
      </c>
      <c r="L93" s="150">
        <v>3470.29</v>
      </c>
    </row>
    <row r="94" spans="1:12" hidden="1" x14ac:dyDescent="0.25">
      <c r="A94" s="144" t="s">
        <v>780</v>
      </c>
      <c r="B94" s="144" t="s">
        <v>750</v>
      </c>
      <c r="C94" s="144">
        <v>2</v>
      </c>
      <c r="D94" s="144" t="s">
        <v>680</v>
      </c>
      <c r="E94" s="145">
        <v>45244</v>
      </c>
      <c r="F94" s="146">
        <v>3587.38</v>
      </c>
      <c r="G94" s="147">
        <v>4</v>
      </c>
      <c r="H94" s="147">
        <v>46.43333333333333</v>
      </c>
      <c r="I94" s="145">
        <v>45291</v>
      </c>
      <c r="J94" s="146">
        <v>74.737083333333331</v>
      </c>
      <c r="K94" s="146">
        <v>117.09</v>
      </c>
      <c r="L94" s="146">
        <v>3470.29</v>
      </c>
    </row>
    <row r="95" spans="1:12" hidden="1" x14ac:dyDescent="0.25">
      <c r="A95" s="148" t="s">
        <v>781</v>
      </c>
      <c r="B95" s="148" t="s">
        <v>750</v>
      </c>
      <c r="C95" s="148">
        <v>2</v>
      </c>
      <c r="D95" s="148" t="s">
        <v>680</v>
      </c>
      <c r="E95" s="149">
        <v>45244</v>
      </c>
      <c r="F95" s="150">
        <v>3587.38</v>
      </c>
      <c r="G95" s="151">
        <v>4</v>
      </c>
      <c r="H95" s="151">
        <v>46.43333333333333</v>
      </c>
      <c r="I95" s="149">
        <v>45291</v>
      </c>
      <c r="J95" s="150">
        <v>74.737083333333331</v>
      </c>
      <c r="K95" s="150">
        <v>117.09</v>
      </c>
      <c r="L95" s="150">
        <v>3470.29</v>
      </c>
    </row>
    <row r="96" spans="1:12" hidden="1" x14ac:dyDescent="0.25">
      <c r="A96" s="144" t="s">
        <v>782</v>
      </c>
      <c r="B96" s="144" t="s">
        <v>750</v>
      </c>
      <c r="C96" s="144">
        <v>2</v>
      </c>
      <c r="D96" s="144" t="s">
        <v>680</v>
      </c>
      <c r="E96" s="145">
        <v>45244</v>
      </c>
      <c r="F96" s="146">
        <v>3587.38</v>
      </c>
      <c r="G96" s="147">
        <v>4</v>
      </c>
      <c r="H96" s="147">
        <v>46.43333333333333</v>
      </c>
      <c r="I96" s="145">
        <v>45291</v>
      </c>
      <c r="J96" s="146">
        <v>74.737083333333331</v>
      </c>
      <c r="K96" s="146">
        <v>117.09</v>
      </c>
      <c r="L96" s="146">
        <v>3470.29</v>
      </c>
    </row>
    <row r="97" spans="1:12" hidden="1" x14ac:dyDescent="0.25">
      <c r="A97" s="148" t="s">
        <v>783</v>
      </c>
      <c r="B97" s="148" t="s">
        <v>750</v>
      </c>
      <c r="C97" s="148">
        <v>2</v>
      </c>
      <c r="D97" s="148" t="s">
        <v>680</v>
      </c>
      <c r="E97" s="149">
        <v>45244</v>
      </c>
      <c r="F97" s="150">
        <v>3587.38</v>
      </c>
      <c r="G97" s="151">
        <v>4</v>
      </c>
      <c r="H97" s="151">
        <v>46.43333333333333</v>
      </c>
      <c r="I97" s="149">
        <v>45291</v>
      </c>
      <c r="J97" s="150">
        <v>74.737083333333331</v>
      </c>
      <c r="K97" s="150">
        <v>117.09</v>
      </c>
      <c r="L97" s="150">
        <v>3470.29</v>
      </c>
    </row>
    <row r="98" spans="1:12" hidden="1" x14ac:dyDescent="0.25">
      <c r="A98" s="144" t="s">
        <v>784</v>
      </c>
      <c r="B98" s="144" t="s">
        <v>750</v>
      </c>
      <c r="C98" s="144">
        <v>2</v>
      </c>
      <c r="D98" s="144" t="s">
        <v>680</v>
      </c>
      <c r="E98" s="145">
        <v>45244</v>
      </c>
      <c r="F98" s="146">
        <v>3587.38</v>
      </c>
      <c r="G98" s="147">
        <v>4</v>
      </c>
      <c r="H98" s="147">
        <v>46.43333333333333</v>
      </c>
      <c r="I98" s="145">
        <v>45291</v>
      </c>
      <c r="J98" s="146">
        <v>74.737083333333331</v>
      </c>
      <c r="K98" s="146">
        <v>117.09</v>
      </c>
      <c r="L98" s="146">
        <v>3470.29</v>
      </c>
    </row>
    <row r="99" spans="1:12" hidden="1" x14ac:dyDescent="0.25">
      <c r="A99" s="148" t="s">
        <v>785</v>
      </c>
      <c r="B99" s="148" t="s">
        <v>750</v>
      </c>
      <c r="C99" s="148">
        <v>2</v>
      </c>
      <c r="D99" s="148" t="s">
        <v>680</v>
      </c>
      <c r="E99" s="149">
        <v>45244</v>
      </c>
      <c r="F99" s="150">
        <v>3587.38</v>
      </c>
      <c r="G99" s="151">
        <v>4</v>
      </c>
      <c r="H99" s="151">
        <v>46.43333333333333</v>
      </c>
      <c r="I99" s="149">
        <v>45291</v>
      </c>
      <c r="J99" s="150">
        <v>74.737083333333331</v>
      </c>
      <c r="K99" s="150">
        <v>117.09</v>
      </c>
      <c r="L99" s="150">
        <v>3470.29</v>
      </c>
    </row>
    <row r="100" spans="1:12" hidden="1" x14ac:dyDescent="0.25">
      <c r="A100" s="144" t="s">
        <v>786</v>
      </c>
      <c r="B100" s="144" t="s">
        <v>750</v>
      </c>
      <c r="C100" s="144">
        <v>2</v>
      </c>
      <c r="D100" s="144" t="s">
        <v>680</v>
      </c>
      <c r="E100" s="145">
        <v>45244</v>
      </c>
      <c r="F100" s="146">
        <v>3587.38</v>
      </c>
      <c r="G100" s="147">
        <v>4</v>
      </c>
      <c r="H100" s="147">
        <v>46.43333333333333</v>
      </c>
      <c r="I100" s="145">
        <v>45291</v>
      </c>
      <c r="J100" s="146">
        <v>74.737083333333331</v>
      </c>
      <c r="K100" s="146">
        <v>117.09</v>
      </c>
      <c r="L100" s="146">
        <v>3470.29</v>
      </c>
    </row>
    <row r="101" spans="1:12" hidden="1" x14ac:dyDescent="0.25">
      <c r="A101" s="148" t="s">
        <v>787</v>
      </c>
      <c r="B101" s="148" t="s">
        <v>750</v>
      </c>
      <c r="C101" s="148">
        <v>2</v>
      </c>
      <c r="D101" s="148" t="s">
        <v>680</v>
      </c>
      <c r="E101" s="149">
        <v>45244</v>
      </c>
      <c r="F101" s="150">
        <v>3587.38</v>
      </c>
      <c r="G101" s="151">
        <v>4</v>
      </c>
      <c r="H101" s="151">
        <v>46.43333333333333</v>
      </c>
      <c r="I101" s="149">
        <v>45291</v>
      </c>
      <c r="J101" s="150">
        <v>74.737083333333331</v>
      </c>
      <c r="K101" s="150">
        <v>117.09</v>
      </c>
      <c r="L101" s="150">
        <v>3470.29</v>
      </c>
    </row>
    <row r="102" spans="1:12" hidden="1" x14ac:dyDescent="0.25">
      <c r="A102" s="144" t="s">
        <v>788</v>
      </c>
      <c r="B102" s="144" t="s">
        <v>750</v>
      </c>
      <c r="C102" s="144">
        <v>2</v>
      </c>
      <c r="D102" s="144" t="s">
        <v>680</v>
      </c>
      <c r="E102" s="145">
        <v>45244</v>
      </c>
      <c r="F102" s="146">
        <v>3587.38</v>
      </c>
      <c r="G102" s="147">
        <v>4</v>
      </c>
      <c r="H102" s="147">
        <v>46.43333333333333</v>
      </c>
      <c r="I102" s="145">
        <v>45291</v>
      </c>
      <c r="J102" s="146">
        <v>74.737083333333331</v>
      </c>
      <c r="K102" s="146">
        <v>117.09</v>
      </c>
      <c r="L102" s="146">
        <v>3470.29</v>
      </c>
    </row>
    <row r="103" spans="1:12" hidden="1" x14ac:dyDescent="0.25">
      <c r="A103" s="148" t="s">
        <v>789</v>
      </c>
      <c r="B103" s="148" t="s">
        <v>750</v>
      </c>
      <c r="C103" s="148">
        <v>2</v>
      </c>
      <c r="D103" s="148" t="s">
        <v>680</v>
      </c>
      <c r="E103" s="149">
        <v>45244</v>
      </c>
      <c r="F103" s="150">
        <v>3587.38</v>
      </c>
      <c r="G103" s="151">
        <v>4</v>
      </c>
      <c r="H103" s="151">
        <v>46.43333333333333</v>
      </c>
      <c r="I103" s="149">
        <v>45291</v>
      </c>
      <c r="J103" s="150">
        <v>74.737083333333331</v>
      </c>
      <c r="K103" s="150">
        <v>117.09</v>
      </c>
      <c r="L103" s="150">
        <v>3470.29</v>
      </c>
    </row>
    <row r="104" spans="1:12" hidden="1" x14ac:dyDescent="0.25">
      <c r="A104" s="144" t="s">
        <v>790</v>
      </c>
      <c r="B104" s="144" t="s">
        <v>750</v>
      </c>
      <c r="C104" s="144">
        <v>2</v>
      </c>
      <c r="D104" s="144" t="s">
        <v>680</v>
      </c>
      <c r="E104" s="145">
        <v>45244</v>
      </c>
      <c r="F104" s="146">
        <v>3587.38</v>
      </c>
      <c r="G104" s="147">
        <v>4</v>
      </c>
      <c r="H104" s="147">
        <v>46.43333333333333</v>
      </c>
      <c r="I104" s="145">
        <v>45291</v>
      </c>
      <c r="J104" s="146">
        <v>74.737083333333331</v>
      </c>
      <c r="K104" s="146">
        <v>117.09</v>
      </c>
      <c r="L104" s="146">
        <v>3470.29</v>
      </c>
    </row>
    <row r="105" spans="1:12" hidden="1" x14ac:dyDescent="0.25">
      <c r="A105" s="148" t="s">
        <v>791</v>
      </c>
      <c r="B105" s="148" t="s">
        <v>750</v>
      </c>
      <c r="C105" s="148">
        <v>2</v>
      </c>
      <c r="D105" s="148" t="s">
        <v>680</v>
      </c>
      <c r="E105" s="149">
        <v>45244</v>
      </c>
      <c r="F105" s="150">
        <v>3587.38</v>
      </c>
      <c r="G105" s="151">
        <v>4</v>
      </c>
      <c r="H105" s="151">
        <v>46.43333333333333</v>
      </c>
      <c r="I105" s="149">
        <v>45291</v>
      </c>
      <c r="J105" s="150">
        <v>74.737083333333331</v>
      </c>
      <c r="K105" s="150">
        <v>117.09</v>
      </c>
      <c r="L105" s="150">
        <v>3470.29</v>
      </c>
    </row>
    <row r="106" spans="1:12" hidden="1" x14ac:dyDescent="0.25">
      <c r="A106" s="144" t="s">
        <v>792</v>
      </c>
      <c r="B106" s="144" t="s">
        <v>750</v>
      </c>
      <c r="C106" s="144">
        <v>2</v>
      </c>
      <c r="D106" s="144" t="s">
        <v>680</v>
      </c>
      <c r="E106" s="145">
        <v>45244</v>
      </c>
      <c r="F106" s="146">
        <v>3587.38</v>
      </c>
      <c r="G106" s="147">
        <v>4</v>
      </c>
      <c r="H106" s="147">
        <v>46.43333333333333</v>
      </c>
      <c r="I106" s="145">
        <v>45291</v>
      </c>
      <c r="J106" s="146">
        <v>74.737083333333331</v>
      </c>
      <c r="K106" s="146">
        <v>117.09</v>
      </c>
      <c r="L106" s="146">
        <v>3470.29</v>
      </c>
    </row>
    <row r="107" spans="1:12" hidden="1" x14ac:dyDescent="0.25">
      <c r="A107" s="148" t="s">
        <v>793</v>
      </c>
      <c r="B107" s="148" t="s">
        <v>750</v>
      </c>
      <c r="C107" s="148">
        <v>2</v>
      </c>
      <c r="D107" s="148" t="s">
        <v>680</v>
      </c>
      <c r="E107" s="149">
        <v>45244</v>
      </c>
      <c r="F107" s="150">
        <v>3587.38</v>
      </c>
      <c r="G107" s="151">
        <v>4</v>
      </c>
      <c r="H107" s="151">
        <v>46.43333333333333</v>
      </c>
      <c r="I107" s="149">
        <v>45291</v>
      </c>
      <c r="J107" s="150">
        <v>74.737083333333331</v>
      </c>
      <c r="K107" s="150">
        <v>117.09</v>
      </c>
      <c r="L107" s="150">
        <v>3470.29</v>
      </c>
    </row>
    <row r="108" spans="1:12" hidden="1" x14ac:dyDescent="0.25">
      <c r="A108" s="144" t="s">
        <v>794</v>
      </c>
      <c r="B108" s="144" t="s">
        <v>750</v>
      </c>
      <c r="C108" s="144">
        <v>2</v>
      </c>
      <c r="D108" s="144" t="s">
        <v>680</v>
      </c>
      <c r="E108" s="145">
        <v>45244</v>
      </c>
      <c r="F108" s="146">
        <v>3587.38</v>
      </c>
      <c r="G108" s="147">
        <v>4</v>
      </c>
      <c r="H108" s="147">
        <v>46.43333333333333</v>
      </c>
      <c r="I108" s="145">
        <v>45291</v>
      </c>
      <c r="J108" s="146">
        <v>74.737083333333331</v>
      </c>
      <c r="K108" s="146">
        <v>117.09</v>
      </c>
      <c r="L108" s="146">
        <v>3470.29</v>
      </c>
    </row>
    <row r="109" spans="1:12" hidden="1" x14ac:dyDescent="0.25">
      <c r="A109" s="148" t="s">
        <v>795</v>
      </c>
      <c r="B109" s="148" t="s">
        <v>750</v>
      </c>
      <c r="C109" s="148">
        <v>2</v>
      </c>
      <c r="D109" s="148" t="s">
        <v>680</v>
      </c>
      <c r="E109" s="149">
        <v>45244</v>
      </c>
      <c r="F109" s="150">
        <v>3587.38</v>
      </c>
      <c r="G109" s="151">
        <v>4</v>
      </c>
      <c r="H109" s="151">
        <v>46.43333333333333</v>
      </c>
      <c r="I109" s="149">
        <v>45291</v>
      </c>
      <c r="J109" s="150">
        <v>74.737083333333331</v>
      </c>
      <c r="K109" s="150">
        <v>117.09</v>
      </c>
      <c r="L109" s="150">
        <v>3470.29</v>
      </c>
    </row>
    <row r="110" spans="1:12" hidden="1" x14ac:dyDescent="0.25">
      <c r="A110" s="144" t="s">
        <v>796</v>
      </c>
      <c r="B110" s="144" t="s">
        <v>750</v>
      </c>
      <c r="C110" s="144">
        <v>2</v>
      </c>
      <c r="D110" s="144" t="s">
        <v>680</v>
      </c>
      <c r="E110" s="145">
        <v>45244</v>
      </c>
      <c r="F110" s="146">
        <v>3587.38</v>
      </c>
      <c r="G110" s="147">
        <v>4</v>
      </c>
      <c r="H110" s="147">
        <v>46.43333333333333</v>
      </c>
      <c r="I110" s="145">
        <v>45291</v>
      </c>
      <c r="J110" s="146">
        <v>74.737083333333331</v>
      </c>
      <c r="K110" s="146">
        <v>117.09</v>
      </c>
      <c r="L110" s="146">
        <v>3470.29</v>
      </c>
    </row>
    <row r="111" spans="1:12" hidden="1" x14ac:dyDescent="0.25">
      <c r="A111" s="148" t="s">
        <v>797</v>
      </c>
      <c r="B111" s="148" t="s">
        <v>750</v>
      </c>
      <c r="C111" s="148">
        <v>2</v>
      </c>
      <c r="D111" s="148" t="s">
        <v>680</v>
      </c>
      <c r="E111" s="149">
        <v>45244</v>
      </c>
      <c r="F111" s="150">
        <v>3587.38</v>
      </c>
      <c r="G111" s="151">
        <v>4</v>
      </c>
      <c r="H111" s="151">
        <v>46.43333333333333</v>
      </c>
      <c r="I111" s="149">
        <v>45291</v>
      </c>
      <c r="J111" s="150">
        <v>74.737083333333331</v>
      </c>
      <c r="K111" s="150">
        <v>117.09</v>
      </c>
      <c r="L111" s="150">
        <v>3470.29</v>
      </c>
    </row>
    <row r="112" spans="1:12" hidden="1" x14ac:dyDescent="0.25">
      <c r="A112" s="144" t="s">
        <v>798</v>
      </c>
      <c r="B112" s="144" t="s">
        <v>750</v>
      </c>
      <c r="C112" s="144">
        <v>2</v>
      </c>
      <c r="D112" s="144" t="s">
        <v>680</v>
      </c>
      <c r="E112" s="145">
        <v>45244</v>
      </c>
      <c r="F112" s="146">
        <v>3587.38</v>
      </c>
      <c r="G112" s="147">
        <v>4</v>
      </c>
      <c r="H112" s="147">
        <v>46.43333333333333</v>
      </c>
      <c r="I112" s="145">
        <v>45291</v>
      </c>
      <c r="J112" s="146">
        <v>74.737083333333331</v>
      </c>
      <c r="K112" s="146">
        <v>117.09</v>
      </c>
      <c r="L112" s="146">
        <v>3470.29</v>
      </c>
    </row>
    <row r="113" spans="1:12" hidden="1" x14ac:dyDescent="0.25">
      <c r="A113" s="148" t="s">
        <v>799</v>
      </c>
      <c r="B113" s="148" t="s">
        <v>750</v>
      </c>
      <c r="C113" s="148">
        <v>2</v>
      </c>
      <c r="D113" s="148" t="s">
        <v>680</v>
      </c>
      <c r="E113" s="149">
        <v>45244</v>
      </c>
      <c r="F113" s="150">
        <v>3587.38</v>
      </c>
      <c r="G113" s="151">
        <v>4</v>
      </c>
      <c r="H113" s="151">
        <v>46.43333333333333</v>
      </c>
      <c r="I113" s="149">
        <v>45291</v>
      </c>
      <c r="J113" s="150">
        <v>74.737083333333331</v>
      </c>
      <c r="K113" s="150">
        <v>117.09</v>
      </c>
      <c r="L113" s="150">
        <v>3470.29</v>
      </c>
    </row>
    <row r="114" spans="1:12" hidden="1" x14ac:dyDescent="0.25">
      <c r="A114" s="144" t="s">
        <v>800</v>
      </c>
      <c r="B114" s="144" t="s">
        <v>750</v>
      </c>
      <c r="C114" s="144">
        <v>2</v>
      </c>
      <c r="D114" s="144" t="s">
        <v>680</v>
      </c>
      <c r="E114" s="145">
        <v>45244</v>
      </c>
      <c r="F114" s="146">
        <v>3587.38</v>
      </c>
      <c r="G114" s="147">
        <v>4</v>
      </c>
      <c r="H114" s="147">
        <v>46.43333333333333</v>
      </c>
      <c r="I114" s="145">
        <v>45291</v>
      </c>
      <c r="J114" s="146">
        <v>74.737083333333331</v>
      </c>
      <c r="K114" s="146">
        <v>117.09</v>
      </c>
      <c r="L114" s="146">
        <v>3470.29</v>
      </c>
    </row>
    <row r="115" spans="1:12" hidden="1" x14ac:dyDescent="0.25">
      <c r="A115" s="148" t="s">
        <v>801</v>
      </c>
      <c r="B115" s="148" t="s">
        <v>750</v>
      </c>
      <c r="C115" s="148">
        <v>2</v>
      </c>
      <c r="D115" s="148" t="s">
        <v>680</v>
      </c>
      <c r="E115" s="149">
        <v>45244</v>
      </c>
      <c r="F115" s="150">
        <v>3587.38</v>
      </c>
      <c r="G115" s="151">
        <v>4</v>
      </c>
      <c r="H115" s="151">
        <v>46.43333333333333</v>
      </c>
      <c r="I115" s="149">
        <v>45291</v>
      </c>
      <c r="J115" s="150">
        <v>74.737083333333331</v>
      </c>
      <c r="K115" s="150">
        <v>117.09</v>
      </c>
      <c r="L115" s="150">
        <v>3470.29</v>
      </c>
    </row>
    <row r="116" spans="1:12" hidden="1" x14ac:dyDescent="0.25">
      <c r="A116" s="144" t="s">
        <v>802</v>
      </c>
      <c r="B116" s="144" t="s">
        <v>750</v>
      </c>
      <c r="C116" s="144">
        <v>2</v>
      </c>
      <c r="D116" s="144" t="s">
        <v>680</v>
      </c>
      <c r="E116" s="145">
        <v>45244</v>
      </c>
      <c r="F116" s="146">
        <v>3587.38</v>
      </c>
      <c r="G116" s="147">
        <v>4</v>
      </c>
      <c r="H116" s="147">
        <v>46.43333333333333</v>
      </c>
      <c r="I116" s="145">
        <v>45291</v>
      </c>
      <c r="J116" s="146">
        <v>74.737083333333331</v>
      </c>
      <c r="K116" s="146">
        <v>117.09</v>
      </c>
      <c r="L116" s="146">
        <v>3470.29</v>
      </c>
    </row>
    <row r="117" spans="1:12" hidden="1" x14ac:dyDescent="0.25">
      <c r="A117" s="148" t="s">
        <v>803</v>
      </c>
      <c r="B117" s="148" t="s">
        <v>750</v>
      </c>
      <c r="C117" s="148">
        <v>2</v>
      </c>
      <c r="D117" s="148" t="s">
        <v>680</v>
      </c>
      <c r="E117" s="149">
        <v>45244</v>
      </c>
      <c r="F117" s="150">
        <v>3587.38</v>
      </c>
      <c r="G117" s="151">
        <v>4</v>
      </c>
      <c r="H117" s="151">
        <v>46.43333333333333</v>
      </c>
      <c r="I117" s="149">
        <v>45291</v>
      </c>
      <c r="J117" s="150">
        <v>74.737083333333331</v>
      </c>
      <c r="K117" s="150">
        <v>117.09</v>
      </c>
      <c r="L117" s="150">
        <v>3470.29</v>
      </c>
    </row>
    <row r="118" spans="1:12" hidden="1" x14ac:dyDescent="0.25">
      <c r="A118" s="144" t="s">
        <v>804</v>
      </c>
      <c r="B118" s="144" t="s">
        <v>750</v>
      </c>
      <c r="C118" s="144">
        <v>2</v>
      </c>
      <c r="D118" s="144" t="s">
        <v>680</v>
      </c>
      <c r="E118" s="145">
        <v>45244</v>
      </c>
      <c r="F118" s="146">
        <v>3587.38</v>
      </c>
      <c r="G118" s="147">
        <v>4</v>
      </c>
      <c r="H118" s="147">
        <v>46.43333333333333</v>
      </c>
      <c r="I118" s="145">
        <v>45291</v>
      </c>
      <c r="J118" s="146">
        <v>74.737083333333331</v>
      </c>
      <c r="K118" s="146">
        <v>117.09</v>
      </c>
      <c r="L118" s="146">
        <v>3470.29</v>
      </c>
    </row>
    <row r="119" spans="1:12" hidden="1" x14ac:dyDescent="0.25">
      <c r="A119" s="148" t="s">
        <v>805</v>
      </c>
      <c r="B119" s="148" t="s">
        <v>750</v>
      </c>
      <c r="C119" s="148">
        <v>2</v>
      </c>
      <c r="D119" s="148" t="s">
        <v>680</v>
      </c>
      <c r="E119" s="149">
        <v>45244</v>
      </c>
      <c r="F119" s="150">
        <v>3587.38</v>
      </c>
      <c r="G119" s="151">
        <v>4</v>
      </c>
      <c r="H119" s="151">
        <v>46.43333333333333</v>
      </c>
      <c r="I119" s="149">
        <v>45291</v>
      </c>
      <c r="J119" s="150">
        <v>74.737083333333331</v>
      </c>
      <c r="K119" s="150">
        <v>117.09</v>
      </c>
      <c r="L119" s="150">
        <v>3470.29</v>
      </c>
    </row>
    <row r="120" spans="1:12" hidden="1" x14ac:dyDescent="0.25">
      <c r="A120" s="144" t="s">
        <v>806</v>
      </c>
      <c r="B120" s="144" t="s">
        <v>750</v>
      </c>
      <c r="C120" s="144">
        <v>2</v>
      </c>
      <c r="D120" s="144" t="s">
        <v>680</v>
      </c>
      <c r="E120" s="145">
        <v>45244</v>
      </c>
      <c r="F120" s="146">
        <v>3587.38</v>
      </c>
      <c r="G120" s="147">
        <v>4</v>
      </c>
      <c r="H120" s="147">
        <v>46.43333333333333</v>
      </c>
      <c r="I120" s="145">
        <v>45291</v>
      </c>
      <c r="J120" s="146">
        <v>74.737083333333331</v>
      </c>
      <c r="K120" s="146">
        <v>117.09</v>
      </c>
      <c r="L120" s="146">
        <v>3470.29</v>
      </c>
    </row>
    <row r="121" spans="1:12" hidden="1" x14ac:dyDescent="0.25">
      <c r="A121" s="148" t="s">
        <v>807</v>
      </c>
      <c r="B121" s="148" t="s">
        <v>750</v>
      </c>
      <c r="C121" s="148">
        <v>2</v>
      </c>
      <c r="D121" s="148" t="s">
        <v>680</v>
      </c>
      <c r="E121" s="149">
        <v>45244</v>
      </c>
      <c r="F121" s="150">
        <v>3587.38</v>
      </c>
      <c r="G121" s="151">
        <v>4</v>
      </c>
      <c r="H121" s="151">
        <v>46.43333333333333</v>
      </c>
      <c r="I121" s="149">
        <v>45291</v>
      </c>
      <c r="J121" s="150">
        <v>74.737083333333331</v>
      </c>
      <c r="K121" s="150">
        <v>117.09</v>
      </c>
      <c r="L121" s="150">
        <v>3470.29</v>
      </c>
    </row>
    <row r="122" spans="1:12" hidden="1" x14ac:dyDescent="0.25">
      <c r="A122" s="144" t="s">
        <v>808</v>
      </c>
      <c r="B122" s="144" t="s">
        <v>750</v>
      </c>
      <c r="C122" s="144">
        <v>2</v>
      </c>
      <c r="D122" s="144" t="s">
        <v>680</v>
      </c>
      <c r="E122" s="145">
        <v>45244</v>
      </c>
      <c r="F122" s="146">
        <v>3587.38</v>
      </c>
      <c r="G122" s="147">
        <v>4</v>
      </c>
      <c r="H122" s="147">
        <v>46.43333333333333</v>
      </c>
      <c r="I122" s="145">
        <v>45291</v>
      </c>
      <c r="J122" s="146">
        <v>74.737083333333331</v>
      </c>
      <c r="K122" s="146">
        <v>117.09</v>
      </c>
      <c r="L122" s="146">
        <v>3470.29</v>
      </c>
    </row>
    <row r="123" spans="1:12" hidden="1" x14ac:dyDescent="0.25">
      <c r="A123" s="148" t="s">
        <v>809</v>
      </c>
      <c r="B123" s="148" t="s">
        <v>750</v>
      </c>
      <c r="C123" s="148">
        <v>2</v>
      </c>
      <c r="D123" s="148" t="s">
        <v>680</v>
      </c>
      <c r="E123" s="149">
        <v>45244</v>
      </c>
      <c r="F123" s="150">
        <v>3587.38</v>
      </c>
      <c r="G123" s="151">
        <v>4</v>
      </c>
      <c r="H123" s="151">
        <v>46.43333333333333</v>
      </c>
      <c r="I123" s="149">
        <v>45291</v>
      </c>
      <c r="J123" s="150">
        <v>74.737083333333331</v>
      </c>
      <c r="K123" s="150">
        <v>117.09</v>
      </c>
      <c r="L123" s="150">
        <v>3470.29</v>
      </c>
    </row>
    <row r="124" spans="1:12" hidden="1" x14ac:dyDescent="0.25">
      <c r="A124" s="144" t="s">
        <v>810</v>
      </c>
      <c r="B124" s="144" t="s">
        <v>750</v>
      </c>
      <c r="C124" s="144">
        <v>2</v>
      </c>
      <c r="D124" s="144" t="s">
        <v>680</v>
      </c>
      <c r="E124" s="145">
        <v>45244</v>
      </c>
      <c r="F124" s="146">
        <v>3587.38</v>
      </c>
      <c r="G124" s="147">
        <v>4</v>
      </c>
      <c r="H124" s="147">
        <v>46.43333333333333</v>
      </c>
      <c r="I124" s="145">
        <v>45291</v>
      </c>
      <c r="J124" s="146">
        <v>74.737083333333331</v>
      </c>
      <c r="K124" s="146">
        <v>117.09</v>
      </c>
      <c r="L124" s="146">
        <v>3470.29</v>
      </c>
    </row>
    <row r="125" spans="1:12" hidden="1" x14ac:dyDescent="0.25">
      <c r="A125" s="148" t="s">
        <v>811</v>
      </c>
      <c r="B125" s="148" t="s">
        <v>750</v>
      </c>
      <c r="C125" s="148">
        <v>2</v>
      </c>
      <c r="D125" s="148" t="s">
        <v>680</v>
      </c>
      <c r="E125" s="149">
        <v>45244</v>
      </c>
      <c r="F125" s="150">
        <v>3587.38</v>
      </c>
      <c r="G125" s="151">
        <v>4</v>
      </c>
      <c r="H125" s="151">
        <v>46.43333333333333</v>
      </c>
      <c r="I125" s="149">
        <v>45291</v>
      </c>
      <c r="J125" s="150">
        <v>74.737083333333331</v>
      </c>
      <c r="K125" s="150">
        <v>117.09</v>
      </c>
      <c r="L125" s="150">
        <v>3470.29</v>
      </c>
    </row>
    <row r="126" spans="1:12" hidden="1" x14ac:dyDescent="0.25">
      <c r="A126" s="144" t="s">
        <v>812</v>
      </c>
      <c r="B126" s="144" t="s">
        <v>750</v>
      </c>
      <c r="C126" s="144">
        <v>2</v>
      </c>
      <c r="D126" s="144" t="s">
        <v>680</v>
      </c>
      <c r="E126" s="145">
        <v>45244</v>
      </c>
      <c r="F126" s="146">
        <v>3587.38</v>
      </c>
      <c r="G126" s="147">
        <v>4</v>
      </c>
      <c r="H126" s="147">
        <v>46.43333333333333</v>
      </c>
      <c r="I126" s="145">
        <v>45291</v>
      </c>
      <c r="J126" s="146">
        <v>74.737083333333331</v>
      </c>
      <c r="K126" s="146">
        <v>117.09</v>
      </c>
      <c r="L126" s="146">
        <v>3470.29</v>
      </c>
    </row>
    <row r="127" spans="1:12" hidden="1" x14ac:dyDescent="0.25">
      <c r="A127" s="148" t="s">
        <v>813</v>
      </c>
      <c r="B127" s="148" t="s">
        <v>750</v>
      </c>
      <c r="C127" s="148">
        <v>2</v>
      </c>
      <c r="D127" s="148" t="s">
        <v>680</v>
      </c>
      <c r="E127" s="149">
        <v>45244</v>
      </c>
      <c r="F127" s="150">
        <v>3587.38</v>
      </c>
      <c r="G127" s="151">
        <v>4</v>
      </c>
      <c r="H127" s="151">
        <v>46.43333333333333</v>
      </c>
      <c r="I127" s="149">
        <v>45291</v>
      </c>
      <c r="J127" s="150">
        <v>74.737083333333331</v>
      </c>
      <c r="K127" s="150">
        <v>117.09</v>
      </c>
      <c r="L127" s="150">
        <v>3470.29</v>
      </c>
    </row>
    <row r="128" spans="1:12" hidden="1" x14ac:dyDescent="0.25">
      <c r="A128" s="144" t="s">
        <v>814</v>
      </c>
      <c r="B128" s="144" t="s">
        <v>750</v>
      </c>
      <c r="C128" s="144">
        <v>2</v>
      </c>
      <c r="D128" s="144" t="s">
        <v>680</v>
      </c>
      <c r="E128" s="145">
        <v>45244</v>
      </c>
      <c r="F128" s="146">
        <v>3587.38</v>
      </c>
      <c r="G128" s="147">
        <v>4</v>
      </c>
      <c r="H128" s="147">
        <v>46.43333333333333</v>
      </c>
      <c r="I128" s="145">
        <v>45291</v>
      </c>
      <c r="J128" s="146">
        <v>74.737083333333331</v>
      </c>
      <c r="K128" s="146">
        <v>117.09</v>
      </c>
      <c r="L128" s="146">
        <v>3470.29</v>
      </c>
    </row>
    <row r="129" spans="1:12" hidden="1" x14ac:dyDescent="0.25">
      <c r="A129" s="148" t="s">
        <v>815</v>
      </c>
      <c r="B129" s="148" t="s">
        <v>750</v>
      </c>
      <c r="C129" s="148">
        <v>2</v>
      </c>
      <c r="D129" s="148" t="s">
        <v>680</v>
      </c>
      <c r="E129" s="149">
        <v>45244</v>
      </c>
      <c r="F129" s="150">
        <v>3587.38</v>
      </c>
      <c r="G129" s="151">
        <v>4</v>
      </c>
      <c r="H129" s="151">
        <v>46.43333333333333</v>
      </c>
      <c r="I129" s="149">
        <v>45291</v>
      </c>
      <c r="J129" s="150">
        <v>74.737083333333331</v>
      </c>
      <c r="K129" s="150">
        <v>117.09</v>
      </c>
      <c r="L129" s="150">
        <v>3470.29</v>
      </c>
    </row>
    <row r="130" spans="1:12" hidden="1" x14ac:dyDescent="0.25">
      <c r="A130" s="144" t="s">
        <v>816</v>
      </c>
      <c r="B130" s="144" t="s">
        <v>750</v>
      </c>
      <c r="C130" s="144">
        <v>2</v>
      </c>
      <c r="D130" s="144" t="s">
        <v>680</v>
      </c>
      <c r="E130" s="145">
        <v>45244</v>
      </c>
      <c r="F130" s="146">
        <v>3587.38</v>
      </c>
      <c r="G130" s="147">
        <v>4</v>
      </c>
      <c r="H130" s="147">
        <v>46.43333333333333</v>
      </c>
      <c r="I130" s="145">
        <v>45291</v>
      </c>
      <c r="J130" s="146">
        <v>74.737083333333331</v>
      </c>
      <c r="K130" s="146">
        <v>117.09</v>
      </c>
      <c r="L130" s="146">
        <v>3470.29</v>
      </c>
    </row>
    <row r="131" spans="1:12" hidden="1" x14ac:dyDescent="0.25">
      <c r="A131" s="148" t="s">
        <v>817</v>
      </c>
      <c r="B131" s="148" t="s">
        <v>750</v>
      </c>
      <c r="C131" s="148">
        <v>2</v>
      </c>
      <c r="D131" s="148" t="s">
        <v>680</v>
      </c>
      <c r="E131" s="149">
        <v>45244</v>
      </c>
      <c r="F131" s="150">
        <v>3587.38</v>
      </c>
      <c r="G131" s="151">
        <v>4</v>
      </c>
      <c r="H131" s="151">
        <v>46.43333333333333</v>
      </c>
      <c r="I131" s="149">
        <v>45291</v>
      </c>
      <c r="J131" s="150">
        <v>74.737083333333331</v>
      </c>
      <c r="K131" s="150">
        <v>117.09</v>
      </c>
      <c r="L131" s="150">
        <v>3470.29</v>
      </c>
    </row>
    <row r="132" spans="1:12" hidden="1" x14ac:dyDescent="0.25">
      <c r="A132" s="144" t="s">
        <v>818</v>
      </c>
      <c r="B132" s="144" t="s">
        <v>750</v>
      </c>
      <c r="C132" s="144">
        <v>2</v>
      </c>
      <c r="D132" s="144" t="s">
        <v>680</v>
      </c>
      <c r="E132" s="145">
        <v>45244</v>
      </c>
      <c r="F132" s="146">
        <v>3587.38</v>
      </c>
      <c r="G132" s="147">
        <v>4</v>
      </c>
      <c r="H132" s="147">
        <v>46.43333333333333</v>
      </c>
      <c r="I132" s="145">
        <v>45291</v>
      </c>
      <c r="J132" s="146">
        <v>74.737083333333331</v>
      </c>
      <c r="K132" s="146">
        <v>117.09</v>
      </c>
      <c r="L132" s="146">
        <v>3470.29</v>
      </c>
    </row>
    <row r="133" spans="1:12" hidden="1" x14ac:dyDescent="0.25">
      <c r="A133" s="148" t="s">
        <v>819</v>
      </c>
      <c r="B133" s="148" t="s">
        <v>750</v>
      </c>
      <c r="C133" s="148">
        <v>2</v>
      </c>
      <c r="D133" s="148" t="s">
        <v>680</v>
      </c>
      <c r="E133" s="149">
        <v>45244</v>
      </c>
      <c r="F133" s="150">
        <v>3587.38</v>
      </c>
      <c r="G133" s="151">
        <v>4</v>
      </c>
      <c r="H133" s="151">
        <v>46.43333333333333</v>
      </c>
      <c r="I133" s="149">
        <v>45291</v>
      </c>
      <c r="J133" s="150">
        <v>74.737083333333331</v>
      </c>
      <c r="K133" s="150">
        <v>117.09</v>
      </c>
      <c r="L133" s="150">
        <v>3470.29</v>
      </c>
    </row>
    <row r="134" spans="1:12" hidden="1" x14ac:dyDescent="0.25">
      <c r="A134" s="144" t="s">
        <v>820</v>
      </c>
      <c r="B134" s="144" t="s">
        <v>750</v>
      </c>
      <c r="C134" s="144">
        <v>2</v>
      </c>
      <c r="D134" s="144" t="s">
        <v>680</v>
      </c>
      <c r="E134" s="145">
        <v>45244</v>
      </c>
      <c r="F134" s="146">
        <v>3587.38</v>
      </c>
      <c r="G134" s="147">
        <v>4</v>
      </c>
      <c r="H134" s="147">
        <v>46.43333333333333</v>
      </c>
      <c r="I134" s="145">
        <v>45291</v>
      </c>
      <c r="J134" s="146">
        <v>74.737083333333331</v>
      </c>
      <c r="K134" s="146">
        <v>117.09</v>
      </c>
      <c r="L134" s="146">
        <v>3470.29</v>
      </c>
    </row>
    <row r="135" spans="1:12" hidden="1" x14ac:dyDescent="0.25">
      <c r="A135" s="148" t="s">
        <v>821</v>
      </c>
      <c r="B135" s="148" t="s">
        <v>750</v>
      </c>
      <c r="C135" s="148">
        <v>2</v>
      </c>
      <c r="D135" s="148" t="s">
        <v>680</v>
      </c>
      <c r="E135" s="149">
        <v>45244</v>
      </c>
      <c r="F135" s="150">
        <v>3587.38</v>
      </c>
      <c r="G135" s="151">
        <v>4</v>
      </c>
      <c r="H135" s="151">
        <v>46.43333333333333</v>
      </c>
      <c r="I135" s="149">
        <v>45291</v>
      </c>
      <c r="J135" s="150">
        <v>74.737083333333331</v>
      </c>
      <c r="K135" s="150">
        <v>117.09</v>
      </c>
      <c r="L135" s="150">
        <v>3470.29</v>
      </c>
    </row>
    <row r="136" spans="1:12" hidden="1" x14ac:dyDescent="0.25">
      <c r="A136" s="144" t="s">
        <v>822</v>
      </c>
      <c r="B136" s="144" t="s">
        <v>750</v>
      </c>
      <c r="C136" s="144">
        <v>2</v>
      </c>
      <c r="D136" s="144" t="s">
        <v>680</v>
      </c>
      <c r="E136" s="145">
        <v>45244</v>
      </c>
      <c r="F136" s="146">
        <v>3587.38</v>
      </c>
      <c r="G136" s="147">
        <v>4</v>
      </c>
      <c r="H136" s="147">
        <v>46.43333333333333</v>
      </c>
      <c r="I136" s="145">
        <v>45291</v>
      </c>
      <c r="J136" s="146">
        <v>74.737083333333331</v>
      </c>
      <c r="K136" s="146">
        <v>117.09</v>
      </c>
      <c r="L136" s="146">
        <v>3470.29</v>
      </c>
    </row>
    <row r="137" spans="1:12" hidden="1" x14ac:dyDescent="0.25">
      <c r="A137" s="148" t="s">
        <v>823</v>
      </c>
      <c r="B137" s="148" t="s">
        <v>750</v>
      </c>
      <c r="C137" s="148">
        <v>2</v>
      </c>
      <c r="D137" s="148" t="s">
        <v>680</v>
      </c>
      <c r="E137" s="149">
        <v>45244</v>
      </c>
      <c r="F137" s="150">
        <v>3587.38</v>
      </c>
      <c r="G137" s="151">
        <v>4</v>
      </c>
      <c r="H137" s="151">
        <v>46.43333333333333</v>
      </c>
      <c r="I137" s="149">
        <v>45291</v>
      </c>
      <c r="J137" s="150">
        <v>74.737083333333331</v>
      </c>
      <c r="K137" s="150">
        <v>117.09</v>
      </c>
      <c r="L137" s="150">
        <v>3470.29</v>
      </c>
    </row>
    <row r="138" spans="1:12" hidden="1" x14ac:dyDescent="0.25">
      <c r="A138" s="144" t="s">
        <v>824</v>
      </c>
      <c r="B138" s="144" t="s">
        <v>750</v>
      </c>
      <c r="C138" s="144">
        <v>2</v>
      </c>
      <c r="D138" s="144" t="s">
        <v>680</v>
      </c>
      <c r="E138" s="145">
        <v>45244</v>
      </c>
      <c r="F138" s="146">
        <v>3587.38</v>
      </c>
      <c r="G138" s="147">
        <v>4</v>
      </c>
      <c r="H138" s="147">
        <v>46.43333333333333</v>
      </c>
      <c r="I138" s="145">
        <v>45291</v>
      </c>
      <c r="J138" s="146">
        <v>74.737083333333331</v>
      </c>
      <c r="K138" s="146">
        <v>117.09</v>
      </c>
      <c r="L138" s="146">
        <v>3470.29</v>
      </c>
    </row>
    <row r="139" spans="1:12" hidden="1" x14ac:dyDescent="0.25">
      <c r="A139" s="148" t="s">
        <v>825</v>
      </c>
      <c r="B139" s="148" t="s">
        <v>750</v>
      </c>
      <c r="C139" s="148">
        <v>2</v>
      </c>
      <c r="D139" s="148" t="s">
        <v>680</v>
      </c>
      <c r="E139" s="149">
        <v>45244</v>
      </c>
      <c r="F139" s="150">
        <v>3587.38</v>
      </c>
      <c r="G139" s="151">
        <v>4</v>
      </c>
      <c r="H139" s="151">
        <v>46.43333333333333</v>
      </c>
      <c r="I139" s="149">
        <v>45291</v>
      </c>
      <c r="J139" s="150">
        <v>74.737083333333331</v>
      </c>
      <c r="K139" s="150">
        <v>117.09</v>
      </c>
      <c r="L139" s="150">
        <v>3470.29</v>
      </c>
    </row>
    <row r="140" spans="1:12" hidden="1" x14ac:dyDescent="0.25">
      <c r="A140" s="144" t="s">
        <v>826</v>
      </c>
      <c r="B140" s="144" t="s">
        <v>750</v>
      </c>
      <c r="C140" s="144">
        <v>2</v>
      </c>
      <c r="D140" s="144" t="s">
        <v>680</v>
      </c>
      <c r="E140" s="145">
        <v>45244</v>
      </c>
      <c r="F140" s="146">
        <v>3587.38</v>
      </c>
      <c r="G140" s="147">
        <v>4</v>
      </c>
      <c r="H140" s="147">
        <v>46.43333333333333</v>
      </c>
      <c r="I140" s="145">
        <v>45291</v>
      </c>
      <c r="J140" s="146">
        <v>74.737083333333331</v>
      </c>
      <c r="K140" s="146">
        <v>117.09</v>
      </c>
      <c r="L140" s="146">
        <v>3470.29</v>
      </c>
    </row>
    <row r="141" spans="1:12" hidden="1" x14ac:dyDescent="0.25">
      <c r="A141" s="148" t="s">
        <v>827</v>
      </c>
      <c r="B141" s="148" t="s">
        <v>750</v>
      </c>
      <c r="C141" s="148">
        <v>2</v>
      </c>
      <c r="D141" s="148" t="s">
        <v>680</v>
      </c>
      <c r="E141" s="149">
        <v>45244</v>
      </c>
      <c r="F141" s="150">
        <v>3587.38</v>
      </c>
      <c r="G141" s="151">
        <v>4</v>
      </c>
      <c r="H141" s="151">
        <v>46.43333333333333</v>
      </c>
      <c r="I141" s="149">
        <v>45291</v>
      </c>
      <c r="J141" s="150">
        <v>74.737083333333331</v>
      </c>
      <c r="K141" s="150">
        <v>117.09</v>
      </c>
      <c r="L141" s="150">
        <v>3470.29</v>
      </c>
    </row>
    <row r="142" spans="1:12" hidden="1" x14ac:dyDescent="0.25">
      <c r="A142" s="144" t="s">
        <v>828</v>
      </c>
      <c r="B142" s="144" t="s">
        <v>750</v>
      </c>
      <c r="C142" s="144">
        <v>2</v>
      </c>
      <c r="D142" s="144" t="s">
        <v>680</v>
      </c>
      <c r="E142" s="145">
        <v>45244</v>
      </c>
      <c r="F142" s="146">
        <v>3587.38</v>
      </c>
      <c r="G142" s="147">
        <v>4</v>
      </c>
      <c r="H142" s="147">
        <v>46.43333333333333</v>
      </c>
      <c r="I142" s="145">
        <v>45291</v>
      </c>
      <c r="J142" s="146">
        <v>74.737083333333331</v>
      </c>
      <c r="K142" s="146">
        <v>117.09</v>
      </c>
      <c r="L142" s="146">
        <v>3470.29</v>
      </c>
    </row>
    <row r="143" spans="1:12" hidden="1" x14ac:dyDescent="0.25">
      <c r="A143" s="148" t="s">
        <v>829</v>
      </c>
      <c r="B143" s="148" t="s">
        <v>750</v>
      </c>
      <c r="C143" s="148">
        <v>2</v>
      </c>
      <c r="D143" s="148" t="s">
        <v>680</v>
      </c>
      <c r="E143" s="149">
        <v>45244</v>
      </c>
      <c r="F143" s="150">
        <v>3587.38</v>
      </c>
      <c r="G143" s="151">
        <v>4</v>
      </c>
      <c r="H143" s="151">
        <v>46.43333333333333</v>
      </c>
      <c r="I143" s="149">
        <v>45291</v>
      </c>
      <c r="J143" s="150">
        <v>74.737083333333331</v>
      </c>
      <c r="K143" s="150">
        <v>117.09</v>
      </c>
      <c r="L143" s="150">
        <v>3470.29</v>
      </c>
    </row>
    <row r="144" spans="1:12" hidden="1" x14ac:dyDescent="0.25">
      <c r="A144" s="144" t="s">
        <v>830</v>
      </c>
      <c r="B144" s="144" t="s">
        <v>750</v>
      </c>
      <c r="C144" s="144">
        <v>2</v>
      </c>
      <c r="D144" s="144" t="s">
        <v>680</v>
      </c>
      <c r="E144" s="145">
        <v>45244</v>
      </c>
      <c r="F144" s="146">
        <v>3587.38</v>
      </c>
      <c r="G144" s="147">
        <v>4</v>
      </c>
      <c r="H144" s="147">
        <v>46.43333333333333</v>
      </c>
      <c r="I144" s="145">
        <v>45291</v>
      </c>
      <c r="J144" s="146">
        <v>74.737083333333331</v>
      </c>
      <c r="K144" s="146">
        <v>117.09</v>
      </c>
      <c r="L144" s="146">
        <v>3470.29</v>
      </c>
    </row>
    <row r="145" spans="1:12" hidden="1" x14ac:dyDescent="0.25">
      <c r="A145" s="148" t="s">
        <v>831</v>
      </c>
      <c r="B145" s="148" t="s">
        <v>750</v>
      </c>
      <c r="C145" s="148">
        <v>2</v>
      </c>
      <c r="D145" s="148" t="s">
        <v>680</v>
      </c>
      <c r="E145" s="149">
        <v>45244</v>
      </c>
      <c r="F145" s="150">
        <v>3587.38</v>
      </c>
      <c r="G145" s="151">
        <v>4</v>
      </c>
      <c r="H145" s="151">
        <v>46.43333333333333</v>
      </c>
      <c r="I145" s="149">
        <v>45291</v>
      </c>
      <c r="J145" s="150">
        <v>74.737083333333331</v>
      </c>
      <c r="K145" s="150">
        <v>117.09</v>
      </c>
      <c r="L145" s="150">
        <v>3470.29</v>
      </c>
    </row>
    <row r="146" spans="1:12" hidden="1" x14ac:dyDescent="0.25">
      <c r="A146" s="144" t="s">
        <v>832</v>
      </c>
      <c r="B146" s="144" t="s">
        <v>750</v>
      </c>
      <c r="C146" s="144">
        <v>2</v>
      </c>
      <c r="D146" s="144" t="s">
        <v>680</v>
      </c>
      <c r="E146" s="145">
        <v>45244</v>
      </c>
      <c r="F146" s="146">
        <v>3587.38</v>
      </c>
      <c r="G146" s="147">
        <v>4</v>
      </c>
      <c r="H146" s="147">
        <v>46.43333333333333</v>
      </c>
      <c r="I146" s="145">
        <v>45291</v>
      </c>
      <c r="J146" s="146">
        <v>74.737083333333331</v>
      </c>
      <c r="K146" s="146">
        <v>117.09</v>
      </c>
      <c r="L146" s="146">
        <v>3470.29</v>
      </c>
    </row>
    <row r="147" spans="1:12" hidden="1" x14ac:dyDescent="0.25">
      <c r="A147" s="148" t="s">
        <v>833</v>
      </c>
      <c r="B147" s="148" t="s">
        <v>750</v>
      </c>
      <c r="C147" s="148">
        <v>2</v>
      </c>
      <c r="D147" s="148" t="s">
        <v>680</v>
      </c>
      <c r="E147" s="149">
        <v>45244</v>
      </c>
      <c r="F147" s="150">
        <v>3587.38</v>
      </c>
      <c r="G147" s="151">
        <v>4</v>
      </c>
      <c r="H147" s="151">
        <v>46.43333333333333</v>
      </c>
      <c r="I147" s="149">
        <v>45291</v>
      </c>
      <c r="J147" s="150">
        <v>74.737083333333331</v>
      </c>
      <c r="K147" s="150">
        <v>117.09</v>
      </c>
      <c r="L147" s="150">
        <v>3470.29</v>
      </c>
    </row>
    <row r="148" spans="1:12" hidden="1" x14ac:dyDescent="0.25">
      <c r="A148" s="144" t="s">
        <v>834</v>
      </c>
      <c r="B148" s="144" t="s">
        <v>750</v>
      </c>
      <c r="C148" s="144">
        <v>2</v>
      </c>
      <c r="D148" s="144" t="s">
        <v>680</v>
      </c>
      <c r="E148" s="145">
        <v>45244</v>
      </c>
      <c r="F148" s="146">
        <v>3587.38</v>
      </c>
      <c r="G148" s="147">
        <v>4</v>
      </c>
      <c r="H148" s="147">
        <v>46.43333333333333</v>
      </c>
      <c r="I148" s="145">
        <v>45291</v>
      </c>
      <c r="J148" s="146">
        <v>74.737083333333331</v>
      </c>
      <c r="K148" s="146">
        <v>117.09</v>
      </c>
      <c r="L148" s="146">
        <v>3470.29</v>
      </c>
    </row>
    <row r="149" spans="1:12" hidden="1" x14ac:dyDescent="0.25">
      <c r="A149" s="148" t="s">
        <v>835</v>
      </c>
      <c r="B149" s="148" t="s">
        <v>750</v>
      </c>
      <c r="C149" s="148">
        <v>2</v>
      </c>
      <c r="D149" s="148" t="s">
        <v>680</v>
      </c>
      <c r="E149" s="149">
        <v>45244</v>
      </c>
      <c r="F149" s="150">
        <v>3587.38</v>
      </c>
      <c r="G149" s="151">
        <v>4</v>
      </c>
      <c r="H149" s="151">
        <v>46.43333333333333</v>
      </c>
      <c r="I149" s="149">
        <v>45291</v>
      </c>
      <c r="J149" s="150">
        <v>74.737083333333331</v>
      </c>
      <c r="K149" s="150">
        <v>117.09</v>
      </c>
      <c r="L149" s="150">
        <v>3470.29</v>
      </c>
    </row>
    <row r="150" spans="1:12" hidden="1" x14ac:dyDescent="0.25">
      <c r="A150" s="144" t="s">
        <v>836</v>
      </c>
      <c r="B150" s="144" t="s">
        <v>750</v>
      </c>
      <c r="C150" s="144">
        <v>2</v>
      </c>
      <c r="D150" s="144" t="s">
        <v>680</v>
      </c>
      <c r="E150" s="145">
        <v>45244</v>
      </c>
      <c r="F150" s="146">
        <v>3587.38</v>
      </c>
      <c r="G150" s="147">
        <v>4</v>
      </c>
      <c r="H150" s="147">
        <v>46.43333333333333</v>
      </c>
      <c r="I150" s="145">
        <v>45291</v>
      </c>
      <c r="J150" s="146">
        <v>74.737083333333331</v>
      </c>
      <c r="K150" s="146">
        <v>117.09</v>
      </c>
      <c r="L150" s="146">
        <v>3470.29</v>
      </c>
    </row>
    <row r="151" spans="1:12" hidden="1" x14ac:dyDescent="0.25">
      <c r="A151" s="148" t="s">
        <v>837</v>
      </c>
      <c r="B151" s="148" t="s">
        <v>750</v>
      </c>
      <c r="C151" s="148">
        <v>2</v>
      </c>
      <c r="D151" s="148" t="s">
        <v>680</v>
      </c>
      <c r="E151" s="149">
        <v>45244</v>
      </c>
      <c r="F151" s="150">
        <v>3587.38</v>
      </c>
      <c r="G151" s="151">
        <v>4</v>
      </c>
      <c r="H151" s="151">
        <v>46.43333333333333</v>
      </c>
      <c r="I151" s="149">
        <v>45291</v>
      </c>
      <c r="J151" s="150">
        <v>74.737083333333331</v>
      </c>
      <c r="K151" s="150">
        <v>117.09</v>
      </c>
      <c r="L151" s="150">
        <v>3470.29</v>
      </c>
    </row>
    <row r="152" spans="1:12" hidden="1" x14ac:dyDescent="0.25">
      <c r="A152" s="144" t="s">
        <v>838</v>
      </c>
      <c r="B152" s="144" t="s">
        <v>750</v>
      </c>
      <c r="C152" s="144">
        <v>2</v>
      </c>
      <c r="D152" s="144" t="s">
        <v>680</v>
      </c>
      <c r="E152" s="145">
        <v>45244</v>
      </c>
      <c r="F152" s="146">
        <v>3587.38</v>
      </c>
      <c r="G152" s="147">
        <v>4</v>
      </c>
      <c r="H152" s="147">
        <v>46.43333333333333</v>
      </c>
      <c r="I152" s="145">
        <v>45291</v>
      </c>
      <c r="J152" s="146">
        <v>74.737083333333331</v>
      </c>
      <c r="K152" s="146">
        <v>117.09</v>
      </c>
      <c r="L152" s="146">
        <v>3470.29</v>
      </c>
    </row>
    <row r="153" spans="1:12" hidden="1" x14ac:dyDescent="0.25">
      <c r="A153" s="148" t="s">
        <v>839</v>
      </c>
      <c r="B153" s="148" t="s">
        <v>750</v>
      </c>
      <c r="C153" s="148">
        <v>2</v>
      </c>
      <c r="D153" s="148" t="s">
        <v>680</v>
      </c>
      <c r="E153" s="149">
        <v>45244</v>
      </c>
      <c r="F153" s="150">
        <v>3587.38</v>
      </c>
      <c r="G153" s="151">
        <v>4</v>
      </c>
      <c r="H153" s="151">
        <v>46.43333333333333</v>
      </c>
      <c r="I153" s="149">
        <v>45291</v>
      </c>
      <c r="J153" s="150">
        <v>74.737083333333331</v>
      </c>
      <c r="K153" s="150">
        <v>117.09</v>
      </c>
      <c r="L153" s="150">
        <v>3470.29</v>
      </c>
    </row>
    <row r="154" spans="1:12" hidden="1" x14ac:dyDescent="0.25">
      <c r="A154" s="144" t="s">
        <v>840</v>
      </c>
      <c r="B154" s="144" t="s">
        <v>750</v>
      </c>
      <c r="C154" s="144">
        <v>2</v>
      </c>
      <c r="D154" s="144" t="s">
        <v>680</v>
      </c>
      <c r="E154" s="145">
        <v>45244</v>
      </c>
      <c r="F154" s="146">
        <v>3587.38</v>
      </c>
      <c r="G154" s="147">
        <v>4</v>
      </c>
      <c r="H154" s="147">
        <v>46.43333333333333</v>
      </c>
      <c r="I154" s="145">
        <v>45291</v>
      </c>
      <c r="J154" s="146">
        <v>74.737083333333331</v>
      </c>
      <c r="K154" s="146">
        <v>117.09</v>
      </c>
      <c r="L154" s="146">
        <v>3470.29</v>
      </c>
    </row>
    <row r="155" spans="1:12" hidden="1" x14ac:dyDescent="0.25">
      <c r="A155" s="148" t="s">
        <v>841</v>
      </c>
      <c r="B155" s="148" t="s">
        <v>750</v>
      </c>
      <c r="C155" s="148">
        <v>2</v>
      </c>
      <c r="D155" s="148" t="s">
        <v>680</v>
      </c>
      <c r="E155" s="149">
        <v>45244</v>
      </c>
      <c r="F155" s="150">
        <v>3587.38</v>
      </c>
      <c r="G155" s="151">
        <v>4</v>
      </c>
      <c r="H155" s="151">
        <v>46.43333333333333</v>
      </c>
      <c r="I155" s="149">
        <v>45291</v>
      </c>
      <c r="J155" s="150">
        <v>74.737083333333331</v>
      </c>
      <c r="K155" s="150">
        <v>117.09</v>
      </c>
      <c r="L155" s="150">
        <v>3470.29</v>
      </c>
    </row>
    <row r="156" spans="1:12" hidden="1" x14ac:dyDescent="0.25">
      <c r="A156" s="144" t="s">
        <v>842</v>
      </c>
      <c r="B156" s="144" t="s">
        <v>750</v>
      </c>
      <c r="C156" s="144">
        <v>2</v>
      </c>
      <c r="D156" s="144" t="s">
        <v>680</v>
      </c>
      <c r="E156" s="145">
        <v>45244</v>
      </c>
      <c r="F156" s="146">
        <v>3587.38</v>
      </c>
      <c r="G156" s="147">
        <v>4</v>
      </c>
      <c r="H156" s="147">
        <v>46.43333333333333</v>
      </c>
      <c r="I156" s="145">
        <v>45291</v>
      </c>
      <c r="J156" s="146">
        <v>74.737083333333331</v>
      </c>
      <c r="K156" s="146">
        <v>117.09</v>
      </c>
      <c r="L156" s="146">
        <v>3470.29</v>
      </c>
    </row>
    <row r="157" spans="1:12" hidden="1" x14ac:dyDescent="0.25">
      <c r="A157" s="148" t="s">
        <v>843</v>
      </c>
      <c r="B157" s="148" t="s">
        <v>750</v>
      </c>
      <c r="C157" s="148">
        <v>2</v>
      </c>
      <c r="D157" s="148" t="s">
        <v>680</v>
      </c>
      <c r="E157" s="149">
        <v>45244</v>
      </c>
      <c r="F157" s="150">
        <v>3587.38</v>
      </c>
      <c r="G157" s="151">
        <v>4</v>
      </c>
      <c r="H157" s="151">
        <v>46.43333333333333</v>
      </c>
      <c r="I157" s="149">
        <v>45291</v>
      </c>
      <c r="J157" s="150">
        <v>74.737083333333331</v>
      </c>
      <c r="K157" s="150">
        <v>117.09</v>
      </c>
      <c r="L157" s="150">
        <v>3470.29</v>
      </c>
    </row>
    <row r="158" spans="1:12" hidden="1" x14ac:dyDescent="0.25">
      <c r="A158" s="144" t="s">
        <v>844</v>
      </c>
      <c r="B158" s="144" t="s">
        <v>750</v>
      </c>
      <c r="C158" s="144">
        <v>2</v>
      </c>
      <c r="D158" s="144" t="s">
        <v>680</v>
      </c>
      <c r="E158" s="145">
        <v>45244</v>
      </c>
      <c r="F158" s="146">
        <v>3587.38</v>
      </c>
      <c r="G158" s="147">
        <v>4</v>
      </c>
      <c r="H158" s="147">
        <v>46.43333333333333</v>
      </c>
      <c r="I158" s="145">
        <v>45291</v>
      </c>
      <c r="J158" s="146">
        <v>74.737083333333331</v>
      </c>
      <c r="K158" s="146">
        <v>117.09</v>
      </c>
      <c r="L158" s="146">
        <v>3470.29</v>
      </c>
    </row>
    <row r="159" spans="1:12" hidden="1" x14ac:dyDescent="0.25">
      <c r="A159" s="148" t="s">
        <v>845</v>
      </c>
      <c r="B159" s="148" t="s">
        <v>750</v>
      </c>
      <c r="C159" s="148">
        <v>2</v>
      </c>
      <c r="D159" s="148" t="s">
        <v>680</v>
      </c>
      <c r="E159" s="149">
        <v>45244</v>
      </c>
      <c r="F159" s="150">
        <v>3587.38</v>
      </c>
      <c r="G159" s="151">
        <v>4</v>
      </c>
      <c r="H159" s="151">
        <v>46.43333333333333</v>
      </c>
      <c r="I159" s="149">
        <v>45291</v>
      </c>
      <c r="J159" s="150">
        <v>74.737083333333331</v>
      </c>
      <c r="K159" s="150">
        <v>117.09</v>
      </c>
      <c r="L159" s="150">
        <v>3470.29</v>
      </c>
    </row>
    <row r="160" spans="1:12" hidden="1" x14ac:dyDescent="0.25">
      <c r="A160" s="144" t="s">
        <v>846</v>
      </c>
      <c r="B160" s="144" t="s">
        <v>750</v>
      </c>
      <c r="C160" s="144">
        <v>2</v>
      </c>
      <c r="D160" s="144" t="s">
        <v>680</v>
      </c>
      <c r="E160" s="145">
        <v>45244</v>
      </c>
      <c r="F160" s="146">
        <v>3587.38</v>
      </c>
      <c r="G160" s="147">
        <v>4</v>
      </c>
      <c r="H160" s="147">
        <v>46.43333333333333</v>
      </c>
      <c r="I160" s="145">
        <v>45291</v>
      </c>
      <c r="J160" s="146">
        <v>74.737083333333331</v>
      </c>
      <c r="K160" s="146">
        <v>117.09</v>
      </c>
      <c r="L160" s="146">
        <v>3470.29</v>
      </c>
    </row>
    <row r="161" spans="1:12" hidden="1" x14ac:dyDescent="0.25">
      <c r="A161" s="148" t="s">
        <v>847</v>
      </c>
      <c r="B161" s="148" t="s">
        <v>750</v>
      </c>
      <c r="C161" s="148">
        <v>2</v>
      </c>
      <c r="D161" s="148" t="s">
        <v>680</v>
      </c>
      <c r="E161" s="149">
        <v>45244</v>
      </c>
      <c r="F161" s="150">
        <v>3587.38</v>
      </c>
      <c r="G161" s="151">
        <v>4</v>
      </c>
      <c r="H161" s="151">
        <v>46.43333333333333</v>
      </c>
      <c r="I161" s="149">
        <v>45291</v>
      </c>
      <c r="J161" s="150">
        <v>74.737083333333331</v>
      </c>
      <c r="K161" s="150">
        <v>117.09</v>
      </c>
      <c r="L161" s="150">
        <v>3470.29</v>
      </c>
    </row>
    <row r="162" spans="1:12" hidden="1" x14ac:dyDescent="0.25">
      <c r="A162" s="144" t="s">
        <v>848</v>
      </c>
      <c r="B162" s="144" t="s">
        <v>750</v>
      </c>
      <c r="C162" s="144">
        <v>2</v>
      </c>
      <c r="D162" s="144" t="s">
        <v>849</v>
      </c>
      <c r="E162" s="145">
        <v>45244</v>
      </c>
      <c r="F162" s="146">
        <v>3587.38</v>
      </c>
      <c r="G162" s="147">
        <v>4</v>
      </c>
      <c r="H162" s="147">
        <v>46.43333333333333</v>
      </c>
      <c r="I162" s="145">
        <v>45291</v>
      </c>
      <c r="J162" s="146">
        <v>74.737083333333331</v>
      </c>
      <c r="K162" s="146">
        <v>117.09</v>
      </c>
      <c r="L162" s="146">
        <v>3470.29</v>
      </c>
    </row>
    <row r="163" spans="1:12" hidden="1" x14ac:dyDescent="0.25">
      <c r="A163" s="148" t="s">
        <v>850</v>
      </c>
      <c r="B163" s="148" t="s">
        <v>750</v>
      </c>
      <c r="C163" s="148">
        <v>2</v>
      </c>
      <c r="D163" s="148" t="s">
        <v>680</v>
      </c>
      <c r="E163" s="149">
        <v>45244</v>
      </c>
      <c r="F163" s="150">
        <v>3587.38</v>
      </c>
      <c r="G163" s="151">
        <v>4</v>
      </c>
      <c r="H163" s="151">
        <v>46.43333333333333</v>
      </c>
      <c r="I163" s="149">
        <v>45291</v>
      </c>
      <c r="J163" s="150">
        <v>74.737083333333331</v>
      </c>
      <c r="K163" s="150">
        <v>117.09</v>
      </c>
      <c r="L163" s="150">
        <v>3470.29</v>
      </c>
    </row>
    <row r="164" spans="1:12" hidden="1" x14ac:dyDescent="0.25">
      <c r="A164" s="144" t="s">
        <v>851</v>
      </c>
      <c r="B164" s="144" t="s">
        <v>750</v>
      </c>
      <c r="C164" s="144">
        <v>2</v>
      </c>
      <c r="D164" s="144" t="s">
        <v>680</v>
      </c>
      <c r="E164" s="145">
        <v>45244</v>
      </c>
      <c r="F164" s="146">
        <v>3587.38</v>
      </c>
      <c r="G164" s="147">
        <v>4</v>
      </c>
      <c r="H164" s="147">
        <v>46.43333333333333</v>
      </c>
      <c r="I164" s="145">
        <v>45291</v>
      </c>
      <c r="J164" s="146">
        <v>74.737083333333331</v>
      </c>
      <c r="K164" s="146">
        <v>117.09</v>
      </c>
      <c r="L164" s="146">
        <v>3470.29</v>
      </c>
    </row>
    <row r="165" spans="1:12" hidden="1" x14ac:dyDescent="0.25">
      <c r="A165" s="148" t="s">
        <v>852</v>
      </c>
      <c r="B165" s="148" t="s">
        <v>750</v>
      </c>
      <c r="C165" s="148">
        <v>2</v>
      </c>
      <c r="D165" s="148" t="s">
        <v>680</v>
      </c>
      <c r="E165" s="149">
        <v>45244</v>
      </c>
      <c r="F165" s="150">
        <v>3587.38</v>
      </c>
      <c r="G165" s="151">
        <v>4</v>
      </c>
      <c r="H165" s="151">
        <v>46.43333333333333</v>
      </c>
      <c r="I165" s="149">
        <v>45291</v>
      </c>
      <c r="J165" s="150">
        <v>74.737083333333331</v>
      </c>
      <c r="K165" s="150">
        <v>117.09</v>
      </c>
      <c r="L165" s="150">
        <v>3470.29</v>
      </c>
    </row>
    <row r="166" spans="1:12" hidden="1" x14ac:dyDescent="0.25">
      <c r="A166" s="144" t="s">
        <v>853</v>
      </c>
      <c r="B166" s="144" t="s">
        <v>750</v>
      </c>
      <c r="C166" s="144">
        <v>2</v>
      </c>
      <c r="D166" s="144" t="s">
        <v>680</v>
      </c>
      <c r="E166" s="145">
        <v>45244</v>
      </c>
      <c r="F166" s="146">
        <v>3587.38</v>
      </c>
      <c r="G166" s="147">
        <v>4</v>
      </c>
      <c r="H166" s="147">
        <v>46.43333333333333</v>
      </c>
      <c r="I166" s="145">
        <v>45291</v>
      </c>
      <c r="J166" s="146">
        <v>74.737083333333331</v>
      </c>
      <c r="K166" s="146">
        <v>117.09</v>
      </c>
      <c r="L166" s="146">
        <v>3470.29</v>
      </c>
    </row>
    <row r="167" spans="1:12" hidden="1" x14ac:dyDescent="0.25">
      <c r="A167" s="148" t="s">
        <v>854</v>
      </c>
      <c r="B167" s="148" t="s">
        <v>750</v>
      </c>
      <c r="C167" s="148">
        <v>2</v>
      </c>
      <c r="D167" s="148" t="s">
        <v>680</v>
      </c>
      <c r="E167" s="149">
        <v>45244</v>
      </c>
      <c r="F167" s="150">
        <v>3587.38</v>
      </c>
      <c r="G167" s="151">
        <v>4</v>
      </c>
      <c r="H167" s="151">
        <v>46.43333333333333</v>
      </c>
      <c r="I167" s="149">
        <v>45291</v>
      </c>
      <c r="J167" s="150">
        <v>74.737083333333331</v>
      </c>
      <c r="K167" s="150">
        <v>117.09</v>
      </c>
      <c r="L167" s="150">
        <v>3470.29</v>
      </c>
    </row>
    <row r="168" spans="1:12" hidden="1" x14ac:dyDescent="0.25">
      <c r="A168" s="144" t="s">
        <v>855</v>
      </c>
      <c r="B168" s="144" t="s">
        <v>750</v>
      </c>
      <c r="C168" s="144">
        <v>2</v>
      </c>
      <c r="D168" s="144" t="s">
        <v>680</v>
      </c>
      <c r="E168" s="145">
        <v>45244</v>
      </c>
      <c r="F168" s="146">
        <v>3587.38</v>
      </c>
      <c r="G168" s="147">
        <v>4</v>
      </c>
      <c r="H168" s="147">
        <v>46.43333333333333</v>
      </c>
      <c r="I168" s="145">
        <v>45291</v>
      </c>
      <c r="J168" s="146">
        <v>74.737083333333331</v>
      </c>
      <c r="K168" s="146">
        <v>117.09</v>
      </c>
      <c r="L168" s="146">
        <v>3470.29</v>
      </c>
    </row>
    <row r="169" spans="1:12" hidden="1" x14ac:dyDescent="0.25">
      <c r="A169" s="148" t="s">
        <v>856</v>
      </c>
      <c r="B169" s="148" t="s">
        <v>750</v>
      </c>
      <c r="C169" s="148">
        <v>2</v>
      </c>
      <c r="D169" s="148" t="s">
        <v>680</v>
      </c>
      <c r="E169" s="149">
        <v>45244</v>
      </c>
      <c r="F169" s="150">
        <v>3587.38</v>
      </c>
      <c r="G169" s="151">
        <v>4</v>
      </c>
      <c r="H169" s="151">
        <v>46.43333333333333</v>
      </c>
      <c r="I169" s="149">
        <v>45291</v>
      </c>
      <c r="J169" s="150">
        <v>74.737083333333331</v>
      </c>
      <c r="K169" s="150">
        <v>117.09</v>
      </c>
      <c r="L169" s="150">
        <v>3470.29</v>
      </c>
    </row>
    <row r="170" spans="1:12" hidden="1" x14ac:dyDescent="0.25">
      <c r="A170" s="144" t="s">
        <v>857</v>
      </c>
      <c r="B170" s="144" t="s">
        <v>750</v>
      </c>
      <c r="C170" s="144">
        <v>2</v>
      </c>
      <c r="D170" s="144" t="s">
        <v>680</v>
      </c>
      <c r="E170" s="145">
        <v>45244</v>
      </c>
      <c r="F170" s="146">
        <v>3587.38</v>
      </c>
      <c r="G170" s="147">
        <v>4</v>
      </c>
      <c r="H170" s="147">
        <v>46.43333333333333</v>
      </c>
      <c r="I170" s="145">
        <v>45291</v>
      </c>
      <c r="J170" s="146">
        <v>74.737083333333331</v>
      </c>
      <c r="K170" s="146">
        <v>117.09</v>
      </c>
      <c r="L170" s="146">
        <v>3470.29</v>
      </c>
    </row>
    <row r="171" spans="1:12" hidden="1" x14ac:dyDescent="0.25">
      <c r="A171" s="148" t="s">
        <v>858</v>
      </c>
      <c r="B171" s="148" t="s">
        <v>750</v>
      </c>
      <c r="C171" s="148">
        <v>2</v>
      </c>
      <c r="D171" s="148" t="s">
        <v>680</v>
      </c>
      <c r="E171" s="149">
        <v>45244</v>
      </c>
      <c r="F171" s="150">
        <v>3587.38</v>
      </c>
      <c r="G171" s="151">
        <v>4</v>
      </c>
      <c r="H171" s="151">
        <v>46.43333333333333</v>
      </c>
      <c r="I171" s="149">
        <v>45291</v>
      </c>
      <c r="J171" s="150">
        <v>74.737083333333331</v>
      </c>
      <c r="K171" s="150">
        <v>117.09</v>
      </c>
      <c r="L171" s="150">
        <v>3470.29</v>
      </c>
    </row>
    <row r="172" spans="1:12" hidden="1" x14ac:dyDescent="0.25">
      <c r="A172" s="144" t="s">
        <v>859</v>
      </c>
      <c r="B172" s="144" t="s">
        <v>750</v>
      </c>
      <c r="C172" s="144">
        <v>2</v>
      </c>
      <c r="D172" s="144" t="s">
        <v>680</v>
      </c>
      <c r="E172" s="145">
        <v>45244</v>
      </c>
      <c r="F172" s="146">
        <v>3587.38</v>
      </c>
      <c r="G172" s="147">
        <v>4</v>
      </c>
      <c r="H172" s="147">
        <v>46.43333333333333</v>
      </c>
      <c r="I172" s="145">
        <v>45291</v>
      </c>
      <c r="J172" s="146">
        <v>74.737083333333331</v>
      </c>
      <c r="K172" s="146">
        <v>117.09</v>
      </c>
      <c r="L172" s="146">
        <v>3470.29</v>
      </c>
    </row>
    <row r="173" spans="1:12" hidden="1" x14ac:dyDescent="0.25">
      <c r="A173" s="148" t="s">
        <v>860</v>
      </c>
      <c r="B173" s="148" t="s">
        <v>750</v>
      </c>
      <c r="C173" s="148">
        <v>2</v>
      </c>
      <c r="D173" s="148" t="s">
        <v>680</v>
      </c>
      <c r="E173" s="149">
        <v>45244</v>
      </c>
      <c r="F173" s="150">
        <v>3587.38</v>
      </c>
      <c r="G173" s="151">
        <v>4</v>
      </c>
      <c r="H173" s="151">
        <v>46.43333333333333</v>
      </c>
      <c r="I173" s="149">
        <v>45291</v>
      </c>
      <c r="J173" s="150">
        <v>74.737083333333331</v>
      </c>
      <c r="K173" s="150">
        <v>117.09</v>
      </c>
      <c r="L173" s="150">
        <v>3470.29</v>
      </c>
    </row>
    <row r="174" spans="1:12" hidden="1" x14ac:dyDescent="0.25">
      <c r="A174" s="144" t="s">
        <v>861</v>
      </c>
      <c r="B174" s="144" t="s">
        <v>750</v>
      </c>
      <c r="C174" s="144">
        <v>2</v>
      </c>
      <c r="D174" s="144" t="s">
        <v>680</v>
      </c>
      <c r="E174" s="145">
        <v>45244</v>
      </c>
      <c r="F174" s="146">
        <v>3587.38</v>
      </c>
      <c r="G174" s="147">
        <v>4</v>
      </c>
      <c r="H174" s="147">
        <v>46.43333333333333</v>
      </c>
      <c r="I174" s="145">
        <v>45291</v>
      </c>
      <c r="J174" s="146">
        <v>74.737083333333331</v>
      </c>
      <c r="K174" s="146">
        <v>117.09</v>
      </c>
      <c r="L174" s="146">
        <v>3470.29</v>
      </c>
    </row>
    <row r="175" spans="1:12" hidden="1" x14ac:dyDescent="0.25">
      <c r="A175" s="148" t="s">
        <v>862</v>
      </c>
      <c r="B175" s="148" t="s">
        <v>750</v>
      </c>
      <c r="C175" s="148">
        <v>2</v>
      </c>
      <c r="D175" s="148" t="s">
        <v>680</v>
      </c>
      <c r="E175" s="149">
        <v>45244</v>
      </c>
      <c r="F175" s="150">
        <v>3587.38</v>
      </c>
      <c r="G175" s="151">
        <v>4</v>
      </c>
      <c r="H175" s="151">
        <v>46.43333333333333</v>
      </c>
      <c r="I175" s="149">
        <v>45291</v>
      </c>
      <c r="J175" s="150">
        <v>74.737083333333331</v>
      </c>
      <c r="K175" s="150">
        <v>117.09</v>
      </c>
      <c r="L175" s="150">
        <v>3470.29</v>
      </c>
    </row>
    <row r="176" spans="1:12" hidden="1" x14ac:dyDescent="0.25">
      <c r="A176" s="144" t="s">
        <v>863</v>
      </c>
      <c r="B176" s="144" t="s">
        <v>750</v>
      </c>
      <c r="C176" s="144">
        <v>2</v>
      </c>
      <c r="D176" s="144" t="s">
        <v>680</v>
      </c>
      <c r="E176" s="145">
        <v>45244</v>
      </c>
      <c r="F176" s="146">
        <v>3587.38</v>
      </c>
      <c r="G176" s="147">
        <v>4</v>
      </c>
      <c r="H176" s="147">
        <v>46.43333333333333</v>
      </c>
      <c r="I176" s="145">
        <v>45291</v>
      </c>
      <c r="J176" s="146">
        <v>74.737083333333331</v>
      </c>
      <c r="K176" s="146">
        <v>117.09</v>
      </c>
      <c r="L176" s="146">
        <v>3470.29</v>
      </c>
    </row>
    <row r="177" spans="1:12" hidden="1" x14ac:dyDescent="0.25">
      <c r="A177" s="148" t="s">
        <v>864</v>
      </c>
      <c r="B177" s="148" t="s">
        <v>750</v>
      </c>
      <c r="C177" s="148">
        <v>2</v>
      </c>
      <c r="D177" s="148" t="s">
        <v>680</v>
      </c>
      <c r="E177" s="149">
        <v>45244</v>
      </c>
      <c r="F177" s="150">
        <v>3587.38</v>
      </c>
      <c r="G177" s="151">
        <v>4</v>
      </c>
      <c r="H177" s="151">
        <v>46.43333333333333</v>
      </c>
      <c r="I177" s="149">
        <v>45291</v>
      </c>
      <c r="J177" s="150">
        <v>74.737083333333331</v>
      </c>
      <c r="K177" s="150">
        <v>117.09</v>
      </c>
      <c r="L177" s="150">
        <v>3470.29</v>
      </c>
    </row>
    <row r="178" spans="1:12" hidden="1" x14ac:dyDescent="0.25">
      <c r="A178" s="144" t="s">
        <v>865</v>
      </c>
      <c r="B178" s="144" t="s">
        <v>750</v>
      </c>
      <c r="C178" s="144">
        <v>2</v>
      </c>
      <c r="D178" s="144" t="s">
        <v>680</v>
      </c>
      <c r="E178" s="145">
        <v>45244</v>
      </c>
      <c r="F178" s="146">
        <v>3587.38</v>
      </c>
      <c r="G178" s="147">
        <v>4</v>
      </c>
      <c r="H178" s="147">
        <v>46.43333333333333</v>
      </c>
      <c r="I178" s="145">
        <v>45291</v>
      </c>
      <c r="J178" s="146">
        <v>74.737083333333331</v>
      </c>
      <c r="K178" s="146">
        <v>117.09</v>
      </c>
      <c r="L178" s="146">
        <v>3470.29</v>
      </c>
    </row>
    <row r="179" spans="1:12" hidden="1" x14ac:dyDescent="0.25">
      <c r="A179" s="148" t="s">
        <v>866</v>
      </c>
      <c r="B179" s="148" t="s">
        <v>750</v>
      </c>
      <c r="C179" s="148">
        <v>2</v>
      </c>
      <c r="D179" s="148" t="s">
        <v>680</v>
      </c>
      <c r="E179" s="149">
        <v>45244</v>
      </c>
      <c r="F179" s="150">
        <v>3587.38</v>
      </c>
      <c r="G179" s="151">
        <v>4</v>
      </c>
      <c r="H179" s="151">
        <v>46.43333333333333</v>
      </c>
      <c r="I179" s="149">
        <v>45291</v>
      </c>
      <c r="J179" s="150">
        <v>74.737083333333331</v>
      </c>
      <c r="K179" s="150">
        <v>117.09</v>
      </c>
      <c r="L179" s="150">
        <v>3470.29</v>
      </c>
    </row>
    <row r="180" spans="1:12" hidden="1" x14ac:dyDescent="0.25">
      <c r="A180" s="144" t="s">
        <v>867</v>
      </c>
      <c r="B180" s="144" t="s">
        <v>750</v>
      </c>
      <c r="C180" s="144">
        <v>2</v>
      </c>
      <c r="D180" s="144" t="s">
        <v>680</v>
      </c>
      <c r="E180" s="145">
        <v>45244</v>
      </c>
      <c r="F180" s="146">
        <v>3587.38</v>
      </c>
      <c r="G180" s="147">
        <v>4</v>
      </c>
      <c r="H180" s="147">
        <v>46.43333333333333</v>
      </c>
      <c r="I180" s="145">
        <v>45291</v>
      </c>
      <c r="J180" s="146">
        <v>74.737083333333331</v>
      </c>
      <c r="K180" s="146">
        <v>117.09</v>
      </c>
      <c r="L180" s="146">
        <v>3470.29</v>
      </c>
    </row>
    <row r="181" spans="1:12" hidden="1" x14ac:dyDescent="0.25">
      <c r="A181" s="148" t="s">
        <v>868</v>
      </c>
      <c r="B181" s="148" t="s">
        <v>750</v>
      </c>
      <c r="C181" s="148">
        <v>2</v>
      </c>
      <c r="D181" s="148" t="s">
        <v>680</v>
      </c>
      <c r="E181" s="149">
        <v>45244</v>
      </c>
      <c r="F181" s="150">
        <v>3587.38</v>
      </c>
      <c r="G181" s="151">
        <v>4</v>
      </c>
      <c r="H181" s="151">
        <v>46.43333333333333</v>
      </c>
      <c r="I181" s="149">
        <v>45291</v>
      </c>
      <c r="J181" s="150">
        <v>74.737083333333331</v>
      </c>
      <c r="K181" s="150">
        <v>117.09</v>
      </c>
      <c r="L181" s="150">
        <v>3470.29</v>
      </c>
    </row>
    <row r="182" spans="1:12" hidden="1" x14ac:dyDescent="0.25">
      <c r="A182" s="144" t="s">
        <v>869</v>
      </c>
      <c r="B182" s="144" t="s">
        <v>750</v>
      </c>
      <c r="C182" s="144">
        <v>2</v>
      </c>
      <c r="D182" s="144" t="s">
        <v>680</v>
      </c>
      <c r="E182" s="145">
        <v>45244</v>
      </c>
      <c r="F182" s="146">
        <v>3587.38</v>
      </c>
      <c r="G182" s="147">
        <v>4</v>
      </c>
      <c r="H182" s="147">
        <v>46.43333333333333</v>
      </c>
      <c r="I182" s="145">
        <v>45291</v>
      </c>
      <c r="J182" s="146">
        <v>74.737083333333331</v>
      </c>
      <c r="K182" s="146">
        <v>117.09</v>
      </c>
      <c r="L182" s="146">
        <v>3470.29</v>
      </c>
    </row>
    <row r="183" spans="1:12" hidden="1" x14ac:dyDescent="0.25">
      <c r="A183" s="148" t="s">
        <v>870</v>
      </c>
      <c r="B183" s="148" t="s">
        <v>750</v>
      </c>
      <c r="C183" s="148">
        <v>2</v>
      </c>
      <c r="D183" s="148" t="s">
        <v>680</v>
      </c>
      <c r="E183" s="149">
        <v>45244</v>
      </c>
      <c r="F183" s="150">
        <v>3587.38</v>
      </c>
      <c r="G183" s="151">
        <v>4</v>
      </c>
      <c r="H183" s="151">
        <v>46.43333333333333</v>
      </c>
      <c r="I183" s="149">
        <v>45291</v>
      </c>
      <c r="J183" s="150">
        <v>74.737083333333331</v>
      </c>
      <c r="K183" s="150">
        <v>117.09</v>
      </c>
      <c r="L183" s="150">
        <v>3470.29</v>
      </c>
    </row>
    <row r="184" spans="1:12" hidden="1" x14ac:dyDescent="0.25">
      <c r="A184" s="144" t="s">
        <v>871</v>
      </c>
      <c r="B184" s="144" t="s">
        <v>750</v>
      </c>
      <c r="C184" s="144">
        <v>2</v>
      </c>
      <c r="D184" s="144" t="s">
        <v>680</v>
      </c>
      <c r="E184" s="145">
        <v>45244</v>
      </c>
      <c r="F184" s="146">
        <v>3587.38</v>
      </c>
      <c r="G184" s="147">
        <v>4</v>
      </c>
      <c r="H184" s="147">
        <v>46.43333333333333</v>
      </c>
      <c r="I184" s="145">
        <v>45291</v>
      </c>
      <c r="J184" s="146">
        <v>74.737083333333331</v>
      </c>
      <c r="K184" s="146">
        <v>117.09</v>
      </c>
      <c r="L184" s="146">
        <v>3470.29</v>
      </c>
    </row>
    <row r="185" spans="1:12" hidden="1" x14ac:dyDescent="0.25">
      <c r="A185" s="148" t="s">
        <v>872</v>
      </c>
      <c r="B185" s="148" t="s">
        <v>750</v>
      </c>
      <c r="C185" s="148">
        <v>2</v>
      </c>
      <c r="D185" s="148" t="s">
        <v>680</v>
      </c>
      <c r="E185" s="149">
        <v>45244</v>
      </c>
      <c r="F185" s="150">
        <v>3587.38</v>
      </c>
      <c r="G185" s="151">
        <v>4</v>
      </c>
      <c r="H185" s="151">
        <v>46.43333333333333</v>
      </c>
      <c r="I185" s="149">
        <v>45291</v>
      </c>
      <c r="J185" s="150">
        <v>74.737083333333331</v>
      </c>
      <c r="K185" s="150">
        <v>117.09</v>
      </c>
      <c r="L185" s="150">
        <v>3470.29</v>
      </c>
    </row>
    <row r="186" spans="1:12" hidden="1" x14ac:dyDescent="0.25">
      <c r="A186" s="144" t="s">
        <v>873</v>
      </c>
      <c r="B186" s="144" t="s">
        <v>750</v>
      </c>
      <c r="C186" s="144">
        <v>2</v>
      </c>
      <c r="D186" s="144" t="s">
        <v>680</v>
      </c>
      <c r="E186" s="145">
        <v>45244</v>
      </c>
      <c r="F186" s="146">
        <v>3587.38</v>
      </c>
      <c r="G186" s="147">
        <v>4</v>
      </c>
      <c r="H186" s="147">
        <v>46.43333333333333</v>
      </c>
      <c r="I186" s="145">
        <v>45291</v>
      </c>
      <c r="J186" s="146">
        <v>74.737083333333331</v>
      </c>
      <c r="K186" s="146">
        <v>117.09</v>
      </c>
      <c r="L186" s="146">
        <v>3470.29</v>
      </c>
    </row>
    <row r="187" spans="1:12" hidden="1" x14ac:dyDescent="0.25">
      <c r="A187" s="148" t="s">
        <v>874</v>
      </c>
      <c r="B187" s="148" t="s">
        <v>750</v>
      </c>
      <c r="C187" s="148">
        <v>2</v>
      </c>
      <c r="D187" s="148" t="s">
        <v>680</v>
      </c>
      <c r="E187" s="149">
        <v>45244</v>
      </c>
      <c r="F187" s="150">
        <v>3587.38</v>
      </c>
      <c r="G187" s="151">
        <v>4</v>
      </c>
      <c r="H187" s="151">
        <v>46.43333333333333</v>
      </c>
      <c r="I187" s="149">
        <v>45291</v>
      </c>
      <c r="J187" s="150">
        <v>74.737083333333331</v>
      </c>
      <c r="K187" s="150">
        <v>117.09</v>
      </c>
      <c r="L187" s="150">
        <v>3470.29</v>
      </c>
    </row>
    <row r="188" spans="1:12" hidden="1" x14ac:dyDescent="0.25">
      <c r="A188" s="144" t="s">
        <v>875</v>
      </c>
      <c r="B188" s="144" t="s">
        <v>750</v>
      </c>
      <c r="C188" s="144">
        <v>2</v>
      </c>
      <c r="D188" s="144" t="s">
        <v>680</v>
      </c>
      <c r="E188" s="145">
        <v>45244</v>
      </c>
      <c r="F188" s="146">
        <v>3587.38</v>
      </c>
      <c r="G188" s="147">
        <v>4</v>
      </c>
      <c r="H188" s="147">
        <v>46.43333333333333</v>
      </c>
      <c r="I188" s="145">
        <v>45291</v>
      </c>
      <c r="J188" s="146">
        <v>74.737083333333331</v>
      </c>
      <c r="K188" s="146">
        <v>117.09</v>
      </c>
      <c r="L188" s="146">
        <v>3470.29</v>
      </c>
    </row>
    <row r="189" spans="1:12" hidden="1" x14ac:dyDescent="0.25">
      <c r="A189" s="148" t="s">
        <v>876</v>
      </c>
      <c r="B189" s="148" t="s">
        <v>750</v>
      </c>
      <c r="C189" s="148">
        <v>2</v>
      </c>
      <c r="D189" s="148" t="s">
        <v>680</v>
      </c>
      <c r="E189" s="149">
        <v>45244</v>
      </c>
      <c r="F189" s="150">
        <v>3587.38</v>
      </c>
      <c r="G189" s="151">
        <v>4</v>
      </c>
      <c r="H189" s="151">
        <v>46.43333333333333</v>
      </c>
      <c r="I189" s="149">
        <v>45291</v>
      </c>
      <c r="J189" s="150">
        <v>74.737083333333331</v>
      </c>
      <c r="K189" s="150">
        <v>117.09</v>
      </c>
      <c r="L189" s="150">
        <v>3470.29</v>
      </c>
    </row>
    <row r="190" spans="1:12" hidden="1" x14ac:dyDescent="0.25">
      <c r="A190" s="144" t="s">
        <v>877</v>
      </c>
      <c r="B190" s="144" t="s">
        <v>750</v>
      </c>
      <c r="C190" s="144">
        <v>2</v>
      </c>
      <c r="D190" s="144" t="s">
        <v>680</v>
      </c>
      <c r="E190" s="145">
        <v>45244</v>
      </c>
      <c r="F190" s="146">
        <v>3587.38</v>
      </c>
      <c r="G190" s="147">
        <v>4</v>
      </c>
      <c r="H190" s="147">
        <v>46.43333333333333</v>
      </c>
      <c r="I190" s="145">
        <v>45291</v>
      </c>
      <c r="J190" s="146">
        <v>74.737083333333331</v>
      </c>
      <c r="K190" s="146">
        <v>117.09</v>
      </c>
      <c r="L190" s="146">
        <v>3470.29</v>
      </c>
    </row>
    <row r="191" spans="1:12" hidden="1" x14ac:dyDescent="0.25">
      <c r="A191" s="148" t="s">
        <v>878</v>
      </c>
      <c r="B191" s="148" t="s">
        <v>750</v>
      </c>
      <c r="C191" s="148">
        <v>2</v>
      </c>
      <c r="D191" s="148" t="s">
        <v>680</v>
      </c>
      <c r="E191" s="149">
        <v>45244</v>
      </c>
      <c r="F191" s="150">
        <v>3587.38</v>
      </c>
      <c r="G191" s="151">
        <v>4</v>
      </c>
      <c r="H191" s="151">
        <v>46.43333333333333</v>
      </c>
      <c r="I191" s="149">
        <v>45291</v>
      </c>
      <c r="J191" s="150">
        <v>74.737083333333331</v>
      </c>
      <c r="K191" s="150">
        <v>117.09</v>
      </c>
      <c r="L191" s="150">
        <v>3470.29</v>
      </c>
    </row>
    <row r="192" spans="1:12" hidden="1" x14ac:dyDescent="0.25">
      <c r="A192" s="144" t="s">
        <v>879</v>
      </c>
      <c r="B192" s="144" t="s">
        <v>750</v>
      </c>
      <c r="C192" s="144">
        <v>2</v>
      </c>
      <c r="D192" s="144" t="s">
        <v>680</v>
      </c>
      <c r="E192" s="145">
        <v>45244</v>
      </c>
      <c r="F192" s="146">
        <v>3587.38</v>
      </c>
      <c r="G192" s="147">
        <v>4</v>
      </c>
      <c r="H192" s="147">
        <v>46.43333333333333</v>
      </c>
      <c r="I192" s="145">
        <v>45291</v>
      </c>
      <c r="J192" s="146">
        <v>74.737083333333331</v>
      </c>
      <c r="K192" s="146">
        <v>117.09</v>
      </c>
      <c r="L192" s="146">
        <v>3470.29</v>
      </c>
    </row>
    <row r="193" spans="1:12" hidden="1" x14ac:dyDescent="0.25">
      <c r="A193" s="148" t="s">
        <v>880</v>
      </c>
      <c r="B193" s="148" t="s">
        <v>750</v>
      </c>
      <c r="C193" s="148">
        <v>2</v>
      </c>
      <c r="D193" s="148" t="s">
        <v>680</v>
      </c>
      <c r="E193" s="149">
        <v>45244</v>
      </c>
      <c r="F193" s="150">
        <v>3587.38</v>
      </c>
      <c r="G193" s="151">
        <v>4</v>
      </c>
      <c r="H193" s="151">
        <v>46.43333333333333</v>
      </c>
      <c r="I193" s="149">
        <v>45291</v>
      </c>
      <c r="J193" s="150">
        <v>74.737083333333331</v>
      </c>
      <c r="K193" s="150">
        <v>117.09</v>
      </c>
      <c r="L193" s="150">
        <v>3470.29</v>
      </c>
    </row>
    <row r="194" spans="1:12" hidden="1" x14ac:dyDescent="0.25">
      <c r="A194" s="144" t="s">
        <v>881</v>
      </c>
      <c r="B194" s="144" t="s">
        <v>750</v>
      </c>
      <c r="C194" s="144">
        <v>2</v>
      </c>
      <c r="D194" s="144" t="s">
        <v>680</v>
      </c>
      <c r="E194" s="145">
        <v>45244</v>
      </c>
      <c r="F194" s="146">
        <v>3587.38</v>
      </c>
      <c r="G194" s="147">
        <v>4</v>
      </c>
      <c r="H194" s="147">
        <v>46.43333333333333</v>
      </c>
      <c r="I194" s="145">
        <v>45291</v>
      </c>
      <c r="J194" s="146">
        <v>74.737083333333331</v>
      </c>
      <c r="K194" s="146">
        <v>117.09</v>
      </c>
      <c r="L194" s="146">
        <v>3470.29</v>
      </c>
    </row>
    <row r="195" spans="1:12" hidden="1" x14ac:dyDescent="0.25">
      <c r="A195" s="148" t="s">
        <v>882</v>
      </c>
      <c r="B195" s="148" t="s">
        <v>750</v>
      </c>
      <c r="C195" s="148">
        <v>2</v>
      </c>
      <c r="D195" s="148" t="s">
        <v>680</v>
      </c>
      <c r="E195" s="149">
        <v>45244</v>
      </c>
      <c r="F195" s="150">
        <v>3587.38</v>
      </c>
      <c r="G195" s="151">
        <v>4</v>
      </c>
      <c r="H195" s="151">
        <v>46.43333333333333</v>
      </c>
      <c r="I195" s="149">
        <v>45291</v>
      </c>
      <c r="J195" s="150">
        <v>74.737083333333331</v>
      </c>
      <c r="K195" s="150">
        <v>117.09</v>
      </c>
      <c r="L195" s="150">
        <v>3470.29</v>
      </c>
    </row>
    <row r="196" spans="1:12" hidden="1" x14ac:dyDescent="0.25">
      <c r="A196" s="144" t="s">
        <v>883</v>
      </c>
      <c r="B196" s="144" t="s">
        <v>750</v>
      </c>
      <c r="C196" s="144">
        <v>2</v>
      </c>
      <c r="D196" s="144" t="s">
        <v>680</v>
      </c>
      <c r="E196" s="145">
        <v>45244</v>
      </c>
      <c r="F196" s="146">
        <v>3587.38</v>
      </c>
      <c r="G196" s="147">
        <v>4</v>
      </c>
      <c r="H196" s="147">
        <v>46.43333333333333</v>
      </c>
      <c r="I196" s="145">
        <v>45291</v>
      </c>
      <c r="J196" s="146">
        <v>74.737083333333331</v>
      </c>
      <c r="K196" s="146">
        <v>117.09</v>
      </c>
      <c r="L196" s="146">
        <v>3470.29</v>
      </c>
    </row>
    <row r="197" spans="1:12" hidden="1" x14ac:dyDescent="0.25">
      <c r="A197" s="148" t="s">
        <v>884</v>
      </c>
      <c r="B197" s="148" t="s">
        <v>750</v>
      </c>
      <c r="C197" s="148">
        <v>2</v>
      </c>
      <c r="D197" s="148" t="s">
        <v>680</v>
      </c>
      <c r="E197" s="149">
        <v>45244</v>
      </c>
      <c r="F197" s="150">
        <v>3587.38</v>
      </c>
      <c r="G197" s="151">
        <v>4</v>
      </c>
      <c r="H197" s="151">
        <v>46.43333333333333</v>
      </c>
      <c r="I197" s="149">
        <v>45291</v>
      </c>
      <c r="J197" s="150">
        <v>74.737083333333331</v>
      </c>
      <c r="K197" s="150">
        <v>117.09</v>
      </c>
      <c r="L197" s="150">
        <v>3470.29</v>
      </c>
    </row>
    <row r="198" spans="1:12" hidden="1" x14ac:dyDescent="0.25">
      <c r="A198" s="144" t="s">
        <v>885</v>
      </c>
      <c r="B198" s="144" t="s">
        <v>750</v>
      </c>
      <c r="C198" s="144">
        <v>2</v>
      </c>
      <c r="D198" s="144" t="s">
        <v>680</v>
      </c>
      <c r="E198" s="145">
        <v>45244</v>
      </c>
      <c r="F198" s="146">
        <v>3587.38</v>
      </c>
      <c r="G198" s="147">
        <v>4</v>
      </c>
      <c r="H198" s="147">
        <v>46.43333333333333</v>
      </c>
      <c r="I198" s="145">
        <v>45291</v>
      </c>
      <c r="J198" s="146">
        <v>74.737083333333331</v>
      </c>
      <c r="K198" s="146">
        <v>117.09</v>
      </c>
      <c r="L198" s="146">
        <v>3470.29</v>
      </c>
    </row>
    <row r="199" spans="1:12" hidden="1" x14ac:dyDescent="0.25">
      <c r="A199" s="148" t="s">
        <v>886</v>
      </c>
      <c r="B199" s="148" t="s">
        <v>750</v>
      </c>
      <c r="C199" s="148">
        <v>2</v>
      </c>
      <c r="D199" s="148" t="s">
        <v>680</v>
      </c>
      <c r="E199" s="149">
        <v>45244</v>
      </c>
      <c r="F199" s="150">
        <v>3587.38</v>
      </c>
      <c r="G199" s="151">
        <v>4</v>
      </c>
      <c r="H199" s="151">
        <v>46.43333333333333</v>
      </c>
      <c r="I199" s="149">
        <v>45291</v>
      </c>
      <c r="J199" s="150">
        <v>74.737083333333331</v>
      </c>
      <c r="K199" s="150">
        <v>117.09</v>
      </c>
      <c r="L199" s="150">
        <v>3470.29</v>
      </c>
    </row>
    <row r="200" spans="1:12" hidden="1" x14ac:dyDescent="0.25">
      <c r="A200" s="144" t="s">
        <v>887</v>
      </c>
      <c r="B200" s="144" t="s">
        <v>750</v>
      </c>
      <c r="C200" s="144">
        <v>2</v>
      </c>
      <c r="D200" s="144" t="s">
        <v>680</v>
      </c>
      <c r="E200" s="145">
        <v>45244</v>
      </c>
      <c r="F200" s="146">
        <v>3587.38</v>
      </c>
      <c r="G200" s="147">
        <v>4</v>
      </c>
      <c r="H200" s="147">
        <v>46.43333333333333</v>
      </c>
      <c r="I200" s="145">
        <v>45291</v>
      </c>
      <c r="J200" s="146">
        <v>74.737083333333331</v>
      </c>
      <c r="K200" s="146">
        <v>117.09</v>
      </c>
      <c r="L200" s="146">
        <v>3470.29</v>
      </c>
    </row>
    <row r="201" spans="1:12" hidden="1" x14ac:dyDescent="0.25">
      <c r="A201" s="148" t="s">
        <v>888</v>
      </c>
      <c r="B201" s="148" t="s">
        <v>750</v>
      </c>
      <c r="C201" s="148">
        <v>2</v>
      </c>
      <c r="D201" s="148" t="s">
        <v>680</v>
      </c>
      <c r="E201" s="149">
        <v>45244</v>
      </c>
      <c r="F201" s="150">
        <v>3587.38</v>
      </c>
      <c r="G201" s="151">
        <v>4</v>
      </c>
      <c r="H201" s="151">
        <v>46.43333333333333</v>
      </c>
      <c r="I201" s="149">
        <v>45291</v>
      </c>
      <c r="J201" s="150">
        <v>74.737083333333331</v>
      </c>
      <c r="K201" s="150">
        <v>117.09</v>
      </c>
      <c r="L201" s="150">
        <v>3470.29</v>
      </c>
    </row>
    <row r="202" spans="1:12" hidden="1" x14ac:dyDescent="0.25">
      <c r="A202" s="144" t="s">
        <v>889</v>
      </c>
      <c r="B202" s="144" t="s">
        <v>750</v>
      </c>
      <c r="C202" s="144">
        <v>2</v>
      </c>
      <c r="D202" s="144" t="s">
        <v>680</v>
      </c>
      <c r="E202" s="145">
        <v>45244</v>
      </c>
      <c r="F202" s="146">
        <v>3587.38</v>
      </c>
      <c r="G202" s="147">
        <v>4</v>
      </c>
      <c r="H202" s="147">
        <v>46.43333333333333</v>
      </c>
      <c r="I202" s="145">
        <v>45291</v>
      </c>
      <c r="J202" s="146">
        <v>74.737083333333331</v>
      </c>
      <c r="K202" s="146">
        <v>117.09</v>
      </c>
      <c r="L202" s="146">
        <v>3470.29</v>
      </c>
    </row>
    <row r="203" spans="1:12" hidden="1" x14ac:dyDescent="0.25">
      <c r="A203" s="148" t="s">
        <v>890</v>
      </c>
      <c r="B203" s="148" t="s">
        <v>750</v>
      </c>
      <c r="C203" s="148">
        <v>2</v>
      </c>
      <c r="D203" s="148" t="s">
        <v>680</v>
      </c>
      <c r="E203" s="149">
        <v>45244</v>
      </c>
      <c r="F203" s="150">
        <v>3587.38</v>
      </c>
      <c r="G203" s="151">
        <v>4</v>
      </c>
      <c r="H203" s="151">
        <v>46.43333333333333</v>
      </c>
      <c r="I203" s="149">
        <v>45291</v>
      </c>
      <c r="J203" s="150">
        <v>74.737083333333331</v>
      </c>
      <c r="K203" s="150">
        <v>117.09</v>
      </c>
      <c r="L203" s="150">
        <v>3470.29</v>
      </c>
    </row>
    <row r="204" spans="1:12" hidden="1" x14ac:dyDescent="0.25">
      <c r="A204" s="144" t="s">
        <v>891</v>
      </c>
      <c r="B204" s="144" t="s">
        <v>750</v>
      </c>
      <c r="C204" s="144">
        <v>2</v>
      </c>
      <c r="D204" s="144" t="s">
        <v>680</v>
      </c>
      <c r="E204" s="145">
        <v>45244</v>
      </c>
      <c r="F204" s="146">
        <v>3587.38</v>
      </c>
      <c r="G204" s="147">
        <v>4</v>
      </c>
      <c r="H204" s="147">
        <v>46.43333333333333</v>
      </c>
      <c r="I204" s="145">
        <v>45291</v>
      </c>
      <c r="J204" s="146">
        <v>74.737083333333331</v>
      </c>
      <c r="K204" s="146">
        <v>117.09</v>
      </c>
      <c r="L204" s="146">
        <v>3470.29</v>
      </c>
    </row>
    <row r="205" spans="1:12" hidden="1" x14ac:dyDescent="0.25">
      <c r="A205" s="148" t="s">
        <v>892</v>
      </c>
      <c r="B205" s="148" t="s">
        <v>750</v>
      </c>
      <c r="C205" s="148">
        <v>2</v>
      </c>
      <c r="D205" s="148" t="s">
        <v>680</v>
      </c>
      <c r="E205" s="149">
        <v>45244</v>
      </c>
      <c r="F205" s="150">
        <v>3587.38</v>
      </c>
      <c r="G205" s="151">
        <v>4</v>
      </c>
      <c r="H205" s="151">
        <v>46.43333333333333</v>
      </c>
      <c r="I205" s="149">
        <v>45291</v>
      </c>
      <c r="J205" s="150">
        <v>74.737083333333331</v>
      </c>
      <c r="K205" s="150">
        <v>117.09</v>
      </c>
      <c r="L205" s="150">
        <v>3470.29</v>
      </c>
    </row>
    <row r="206" spans="1:12" hidden="1" x14ac:dyDescent="0.25">
      <c r="A206" s="144" t="s">
        <v>893</v>
      </c>
      <c r="B206" s="144" t="s">
        <v>750</v>
      </c>
      <c r="C206" s="144">
        <v>2</v>
      </c>
      <c r="D206" s="144" t="s">
        <v>680</v>
      </c>
      <c r="E206" s="145">
        <v>45244</v>
      </c>
      <c r="F206" s="146">
        <v>3587.38</v>
      </c>
      <c r="G206" s="147">
        <v>4</v>
      </c>
      <c r="H206" s="147">
        <v>46.43333333333333</v>
      </c>
      <c r="I206" s="145">
        <v>45291</v>
      </c>
      <c r="J206" s="146">
        <v>74.737083333333331</v>
      </c>
      <c r="K206" s="146">
        <v>117.09</v>
      </c>
      <c r="L206" s="146">
        <v>3470.29</v>
      </c>
    </row>
    <row r="207" spans="1:12" hidden="1" x14ac:dyDescent="0.25">
      <c r="A207" s="148" t="s">
        <v>894</v>
      </c>
      <c r="B207" s="148" t="s">
        <v>750</v>
      </c>
      <c r="C207" s="148">
        <v>2</v>
      </c>
      <c r="D207" s="148" t="s">
        <v>680</v>
      </c>
      <c r="E207" s="149">
        <v>45244</v>
      </c>
      <c r="F207" s="150">
        <v>3587.38</v>
      </c>
      <c r="G207" s="151">
        <v>4</v>
      </c>
      <c r="H207" s="151">
        <v>46.43333333333333</v>
      </c>
      <c r="I207" s="149">
        <v>45291</v>
      </c>
      <c r="J207" s="150">
        <v>74.737083333333331</v>
      </c>
      <c r="K207" s="150">
        <v>117.09</v>
      </c>
      <c r="L207" s="150">
        <v>3470.29</v>
      </c>
    </row>
    <row r="208" spans="1:12" hidden="1" x14ac:dyDescent="0.25">
      <c r="A208" s="144" t="s">
        <v>895</v>
      </c>
      <c r="B208" s="144" t="s">
        <v>750</v>
      </c>
      <c r="C208" s="144">
        <v>2</v>
      </c>
      <c r="D208" s="144" t="s">
        <v>680</v>
      </c>
      <c r="E208" s="145">
        <v>45244</v>
      </c>
      <c r="F208" s="146">
        <v>3587.38</v>
      </c>
      <c r="G208" s="147">
        <v>4</v>
      </c>
      <c r="H208" s="147">
        <v>46.43333333333333</v>
      </c>
      <c r="I208" s="145">
        <v>45291</v>
      </c>
      <c r="J208" s="146">
        <v>74.737083333333331</v>
      </c>
      <c r="K208" s="146">
        <v>117.09</v>
      </c>
      <c r="L208" s="146">
        <v>3470.29</v>
      </c>
    </row>
    <row r="209" spans="1:12" hidden="1" x14ac:dyDescent="0.25">
      <c r="A209" s="148" t="s">
        <v>896</v>
      </c>
      <c r="B209" s="148" t="s">
        <v>750</v>
      </c>
      <c r="C209" s="148">
        <v>2</v>
      </c>
      <c r="D209" s="148" t="s">
        <v>680</v>
      </c>
      <c r="E209" s="149">
        <v>45244</v>
      </c>
      <c r="F209" s="150">
        <v>3587.38</v>
      </c>
      <c r="G209" s="151">
        <v>4</v>
      </c>
      <c r="H209" s="151">
        <v>46.43333333333333</v>
      </c>
      <c r="I209" s="149">
        <v>45291</v>
      </c>
      <c r="J209" s="150">
        <v>74.737083333333331</v>
      </c>
      <c r="K209" s="150">
        <v>117.09</v>
      </c>
      <c r="L209" s="150">
        <v>3470.29</v>
      </c>
    </row>
    <row r="210" spans="1:12" hidden="1" x14ac:dyDescent="0.25">
      <c r="A210" s="144" t="s">
        <v>897</v>
      </c>
      <c r="B210" s="144" t="s">
        <v>750</v>
      </c>
      <c r="C210" s="144">
        <v>2</v>
      </c>
      <c r="D210" s="144" t="s">
        <v>680</v>
      </c>
      <c r="E210" s="145">
        <v>45244</v>
      </c>
      <c r="F210" s="146">
        <v>3587.38</v>
      </c>
      <c r="G210" s="147">
        <v>4</v>
      </c>
      <c r="H210" s="147">
        <v>46.43333333333333</v>
      </c>
      <c r="I210" s="145">
        <v>45291</v>
      </c>
      <c r="J210" s="146">
        <v>74.737083333333331</v>
      </c>
      <c r="K210" s="146">
        <v>117.09</v>
      </c>
      <c r="L210" s="146">
        <v>3470.29</v>
      </c>
    </row>
    <row r="211" spans="1:12" hidden="1" x14ac:dyDescent="0.25">
      <c r="A211" s="148" t="s">
        <v>898</v>
      </c>
      <c r="B211" s="148" t="s">
        <v>750</v>
      </c>
      <c r="C211" s="148">
        <v>2</v>
      </c>
      <c r="D211" s="148" t="s">
        <v>680</v>
      </c>
      <c r="E211" s="149">
        <v>45244</v>
      </c>
      <c r="F211" s="150">
        <v>3587.38</v>
      </c>
      <c r="G211" s="151">
        <v>4</v>
      </c>
      <c r="H211" s="151">
        <v>46.43333333333333</v>
      </c>
      <c r="I211" s="149">
        <v>45291</v>
      </c>
      <c r="J211" s="150">
        <v>74.737083333333331</v>
      </c>
      <c r="K211" s="150">
        <v>117.09</v>
      </c>
      <c r="L211" s="150">
        <v>3470.29</v>
      </c>
    </row>
    <row r="212" spans="1:12" hidden="1" x14ac:dyDescent="0.25">
      <c r="A212" s="144" t="s">
        <v>899</v>
      </c>
      <c r="B212" s="144" t="s">
        <v>750</v>
      </c>
      <c r="C212" s="144">
        <v>2</v>
      </c>
      <c r="D212" s="144" t="s">
        <v>680</v>
      </c>
      <c r="E212" s="145">
        <v>45244</v>
      </c>
      <c r="F212" s="146">
        <v>3587.38</v>
      </c>
      <c r="G212" s="147">
        <v>4</v>
      </c>
      <c r="H212" s="147">
        <v>46.43333333333333</v>
      </c>
      <c r="I212" s="145">
        <v>45291</v>
      </c>
      <c r="J212" s="146">
        <v>74.737083333333331</v>
      </c>
      <c r="K212" s="146">
        <v>117.09</v>
      </c>
      <c r="L212" s="146">
        <v>3470.29</v>
      </c>
    </row>
    <row r="213" spans="1:12" hidden="1" x14ac:dyDescent="0.25">
      <c r="A213" s="148" t="s">
        <v>900</v>
      </c>
      <c r="B213" s="148" t="s">
        <v>750</v>
      </c>
      <c r="C213" s="148">
        <v>2</v>
      </c>
      <c r="D213" s="148" t="s">
        <v>680</v>
      </c>
      <c r="E213" s="149">
        <v>45244</v>
      </c>
      <c r="F213" s="150">
        <v>3587.38</v>
      </c>
      <c r="G213" s="151">
        <v>4</v>
      </c>
      <c r="H213" s="151">
        <v>46.43333333333333</v>
      </c>
      <c r="I213" s="149">
        <v>45291</v>
      </c>
      <c r="J213" s="150">
        <v>74.737083333333331</v>
      </c>
      <c r="K213" s="150">
        <v>117.09</v>
      </c>
      <c r="L213" s="150">
        <v>3470.29</v>
      </c>
    </row>
    <row r="214" spans="1:12" hidden="1" x14ac:dyDescent="0.25">
      <c r="A214" s="144" t="s">
        <v>901</v>
      </c>
      <c r="B214" s="144" t="s">
        <v>750</v>
      </c>
      <c r="C214" s="144">
        <v>2</v>
      </c>
      <c r="D214" s="144" t="s">
        <v>680</v>
      </c>
      <c r="E214" s="145">
        <v>45244</v>
      </c>
      <c r="F214" s="146">
        <v>3587.38</v>
      </c>
      <c r="G214" s="147">
        <v>4</v>
      </c>
      <c r="H214" s="147">
        <v>46.43333333333333</v>
      </c>
      <c r="I214" s="145">
        <v>45291</v>
      </c>
      <c r="J214" s="146">
        <v>74.737083333333331</v>
      </c>
      <c r="K214" s="146">
        <v>117.09</v>
      </c>
      <c r="L214" s="146">
        <v>3470.29</v>
      </c>
    </row>
    <row r="215" spans="1:12" hidden="1" x14ac:dyDescent="0.25">
      <c r="A215" s="148" t="s">
        <v>902</v>
      </c>
      <c r="B215" s="148" t="s">
        <v>750</v>
      </c>
      <c r="C215" s="148">
        <v>2</v>
      </c>
      <c r="D215" s="148" t="s">
        <v>680</v>
      </c>
      <c r="E215" s="149">
        <v>45244</v>
      </c>
      <c r="F215" s="150">
        <v>3587.38</v>
      </c>
      <c r="G215" s="151">
        <v>4</v>
      </c>
      <c r="H215" s="151">
        <v>46.43333333333333</v>
      </c>
      <c r="I215" s="149">
        <v>45291</v>
      </c>
      <c r="J215" s="150">
        <v>74.737083333333331</v>
      </c>
      <c r="K215" s="150">
        <v>117.09</v>
      </c>
      <c r="L215" s="150">
        <v>3470.29</v>
      </c>
    </row>
    <row r="216" spans="1:12" hidden="1" x14ac:dyDescent="0.25">
      <c r="A216" s="144" t="s">
        <v>903</v>
      </c>
      <c r="B216" s="144" t="s">
        <v>750</v>
      </c>
      <c r="C216" s="144">
        <v>2</v>
      </c>
      <c r="D216" s="144" t="s">
        <v>680</v>
      </c>
      <c r="E216" s="145">
        <v>45244</v>
      </c>
      <c r="F216" s="146">
        <v>3587.38</v>
      </c>
      <c r="G216" s="147">
        <v>4</v>
      </c>
      <c r="H216" s="147">
        <v>46.43333333333333</v>
      </c>
      <c r="I216" s="145">
        <v>45291</v>
      </c>
      <c r="J216" s="146">
        <v>74.737083333333331</v>
      </c>
      <c r="K216" s="146">
        <v>117.09</v>
      </c>
      <c r="L216" s="146">
        <v>3470.29</v>
      </c>
    </row>
    <row r="217" spans="1:12" hidden="1" x14ac:dyDescent="0.25">
      <c r="A217" s="148" t="s">
        <v>904</v>
      </c>
      <c r="B217" s="148" t="s">
        <v>750</v>
      </c>
      <c r="C217" s="148">
        <v>2</v>
      </c>
      <c r="D217" s="148" t="s">
        <v>680</v>
      </c>
      <c r="E217" s="149">
        <v>45244</v>
      </c>
      <c r="F217" s="150">
        <v>3587.38</v>
      </c>
      <c r="G217" s="151">
        <v>4</v>
      </c>
      <c r="H217" s="151">
        <v>46.43333333333333</v>
      </c>
      <c r="I217" s="149">
        <v>45291</v>
      </c>
      <c r="J217" s="150">
        <v>74.737083333333331</v>
      </c>
      <c r="K217" s="150">
        <v>117.09</v>
      </c>
      <c r="L217" s="150">
        <v>3470.29</v>
      </c>
    </row>
    <row r="218" spans="1:12" hidden="1" x14ac:dyDescent="0.25">
      <c r="A218" s="144" t="s">
        <v>905</v>
      </c>
      <c r="B218" s="144" t="s">
        <v>750</v>
      </c>
      <c r="C218" s="144">
        <v>2</v>
      </c>
      <c r="D218" s="144" t="s">
        <v>680</v>
      </c>
      <c r="E218" s="145">
        <v>45244</v>
      </c>
      <c r="F218" s="146">
        <v>3587.38</v>
      </c>
      <c r="G218" s="147">
        <v>4</v>
      </c>
      <c r="H218" s="147">
        <v>46.43333333333333</v>
      </c>
      <c r="I218" s="145">
        <v>45291</v>
      </c>
      <c r="J218" s="146">
        <v>74.737083333333331</v>
      </c>
      <c r="K218" s="146">
        <v>117.09</v>
      </c>
      <c r="L218" s="146">
        <v>3470.29</v>
      </c>
    </row>
    <row r="219" spans="1:12" hidden="1" x14ac:dyDescent="0.25">
      <c r="A219" s="148" t="s">
        <v>906</v>
      </c>
      <c r="B219" s="148" t="s">
        <v>750</v>
      </c>
      <c r="C219" s="148">
        <v>2</v>
      </c>
      <c r="D219" s="148" t="s">
        <v>680</v>
      </c>
      <c r="E219" s="149">
        <v>45244</v>
      </c>
      <c r="F219" s="150">
        <v>3587.38</v>
      </c>
      <c r="G219" s="151">
        <v>4</v>
      </c>
      <c r="H219" s="151">
        <v>46.43333333333333</v>
      </c>
      <c r="I219" s="149">
        <v>45291</v>
      </c>
      <c r="J219" s="150">
        <v>74.737083333333331</v>
      </c>
      <c r="K219" s="150">
        <v>117.09</v>
      </c>
      <c r="L219" s="150">
        <v>3470.29</v>
      </c>
    </row>
    <row r="220" spans="1:12" hidden="1" x14ac:dyDescent="0.25">
      <c r="A220" s="144" t="s">
        <v>907</v>
      </c>
      <c r="B220" s="144" t="s">
        <v>750</v>
      </c>
      <c r="C220" s="144">
        <v>2</v>
      </c>
      <c r="D220" s="144" t="s">
        <v>680</v>
      </c>
      <c r="E220" s="145">
        <v>45244</v>
      </c>
      <c r="F220" s="146">
        <v>3587.38</v>
      </c>
      <c r="G220" s="147">
        <v>4</v>
      </c>
      <c r="H220" s="147">
        <v>46.43333333333333</v>
      </c>
      <c r="I220" s="145">
        <v>45291</v>
      </c>
      <c r="J220" s="146">
        <v>74.737083333333331</v>
      </c>
      <c r="K220" s="146">
        <v>117.09</v>
      </c>
      <c r="L220" s="146">
        <v>3470.29</v>
      </c>
    </row>
    <row r="221" spans="1:12" hidden="1" x14ac:dyDescent="0.25">
      <c r="A221" s="148" t="s">
        <v>908</v>
      </c>
      <c r="B221" s="148" t="s">
        <v>750</v>
      </c>
      <c r="C221" s="148">
        <v>2</v>
      </c>
      <c r="D221" s="148" t="s">
        <v>680</v>
      </c>
      <c r="E221" s="149">
        <v>45244</v>
      </c>
      <c r="F221" s="150">
        <v>3587.38</v>
      </c>
      <c r="G221" s="151">
        <v>4</v>
      </c>
      <c r="H221" s="151">
        <v>46.43333333333333</v>
      </c>
      <c r="I221" s="149">
        <v>45291</v>
      </c>
      <c r="J221" s="150">
        <v>74.737083333333331</v>
      </c>
      <c r="K221" s="150">
        <v>117.09</v>
      </c>
      <c r="L221" s="150">
        <v>3470.29</v>
      </c>
    </row>
    <row r="222" spans="1:12" hidden="1" x14ac:dyDescent="0.25">
      <c r="A222" s="144" t="s">
        <v>909</v>
      </c>
      <c r="B222" s="144" t="s">
        <v>750</v>
      </c>
      <c r="C222" s="144">
        <v>2</v>
      </c>
      <c r="D222" s="144" t="s">
        <v>680</v>
      </c>
      <c r="E222" s="145">
        <v>45244</v>
      </c>
      <c r="F222" s="146">
        <v>3587.38</v>
      </c>
      <c r="G222" s="147">
        <v>4</v>
      </c>
      <c r="H222" s="147">
        <v>46.43333333333333</v>
      </c>
      <c r="I222" s="145">
        <v>45291</v>
      </c>
      <c r="J222" s="146">
        <v>74.737083333333331</v>
      </c>
      <c r="K222" s="146">
        <v>117.09</v>
      </c>
      <c r="L222" s="146">
        <v>3470.29</v>
      </c>
    </row>
    <row r="223" spans="1:12" hidden="1" x14ac:dyDescent="0.25">
      <c r="A223" s="148" t="s">
        <v>910</v>
      </c>
      <c r="B223" s="148" t="s">
        <v>750</v>
      </c>
      <c r="C223" s="148">
        <v>2</v>
      </c>
      <c r="D223" s="148" t="s">
        <v>680</v>
      </c>
      <c r="E223" s="149">
        <v>45244</v>
      </c>
      <c r="F223" s="150">
        <v>3587.38</v>
      </c>
      <c r="G223" s="151">
        <v>4</v>
      </c>
      <c r="H223" s="151">
        <v>46.43333333333333</v>
      </c>
      <c r="I223" s="149">
        <v>45291</v>
      </c>
      <c r="J223" s="150">
        <v>74.737083333333331</v>
      </c>
      <c r="K223" s="150">
        <v>117.09</v>
      </c>
      <c r="L223" s="150">
        <v>3470.29</v>
      </c>
    </row>
    <row r="224" spans="1:12" hidden="1" x14ac:dyDescent="0.25">
      <c r="A224" s="144" t="s">
        <v>911</v>
      </c>
      <c r="B224" s="144" t="s">
        <v>750</v>
      </c>
      <c r="C224" s="144">
        <v>2</v>
      </c>
      <c r="D224" s="144" t="s">
        <v>680</v>
      </c>
      <c r="E224" s="145">
        <v>45244</v>
      </c>
      <c r="F224" s="146">
        <v>3587.38</v>
      </c>
      <c r="G224" s="147">
        <v>4</v>
      </c>
      <c r="H224" s="147">
        <v>46.43333333333333</v>
      </c>
      <c r="I224" s="145">
        <v>45291</v>
      </c>
      <c r="J224" s="146">
        <v>74.737083333333331</v>
      </c>
      <c r="K224" s="146">
        <v>117.09</v>
      </c>
      <c r="L224" s="146">
        <v>3470.29</v>
      </c>
    </row>
    <row r="225" spans="1:12" hidden="1" x14ac:dyDescent="0.25">
      <c r="A225" s="148" t="s">
        <v>912</v>
      </c>
      <c r="B225" s="148" t="s">
        <v>750</v>
      </c>
      <c r="C225" s="148">
        <v>2</v>
      </c>
      <c r="D225" s="148" t="s">
        <v>680</v>
      </c>
      <c r="E225" s="149">
        <v>45244</v>
      </c>
      <c r="F225" s="150">
        <v>3587.38</v>
      </c>
      <c r="G225" s="151">
        <v>4</v>
      </c>
      <c r="H225" s="151">
        <v>46.43333333333333</v>
      </c>
      <c r="I225" s="149">
        <v>45291</v>
      </c>
      <c r="J225" s="150">
        <v>74.737083333333331</v>
      </c>
      <c r="K225" s="150">
        <v>117.09</v>
      </c>
      <c r="L225" s="150">
        <v>3470.29</v>
      </c>
    </row>
    <row r="226" spans="1:12" hidden="1" x14ac:dyDescent="0.25">
      <c r="A226" s="144" t="s">
        <v>913</v>
      </c>
      <c r="B226" s="144" t="s">
        <v>750</v>
      </c>
      <c r="C226" s="144">
        <v>2</v>
      </c>
      <c r="D226" s="144" t="s">
        <v>680</v>
      </c>
      <c r="E226" s="145">
        <v>45244</v>
      </c>
      <c r="F226" s="146">
        <v>3587.38</v>
      </c>
      <c r="G226" s="147">
        <v>4</v>
      </c>
      <c r="H226" s="147">
        <v>46.43333333333333</v>
      </c>
      <c r="I226" s="145">
        <v>45291</v>
      </c>
      <c r="J226" s="146">
        <v>74.737083333333331</v>
      </c>
      <c r="K226" s="146">
        <v>117.09</v>
      </c>
      <c r="L226" s="146">
        <v>3470.29</v>
      </c>
    </row>
    <row r="227" spans="1:12" hidden="1" x14ac:dyDescent="0.25">
      <c r="A227" s="148" t="s">
        <v>914</v>
      </c>
      <c r="B227" s="148" t="s">
        <v>750</v>
      </c>
      <c r="C227" s="148">
        <v>2</v>
      </c>
      <c r="D227" s="148" t="s">
        <v>680</v>
      </c>
      <c r="E227" s="149">
        <v>45244</v>
      </c>
      <c r="F227" s="150">
        <v>3587.38</v>
      </c>
      <c r="G227" s="151">
        <v>4</v>
      </c>
      <c r="H227" s="151">
        <v>46.43333333333333</v>
      </c>
      <c r="I227" s="149">
        <v>45291</v>
      </c>
      <c r="J227" s="150">
        <v>74.737083333333331</v>
      </c>
      <c r="K227" s="150">
        <v>117.09</v>
      </c>
      <c r="L227" s="150">
        <v>3470.29</v>
      </c>
    </row>
    <row r="228" spans="1:12" hidden="1" x14ac:dyDescent="0.25">
      <c r="A228" s="144" t="s">
        <v>915</v>
      </c>
      <c r="B228" s="144" t="s">
        <v>750</v>
      </c>
      <c r="C228" s="144">
        <v>2</v>
      </c>
      <c r="D228" s="144" t="s">
        <v>680</v>
      </c>
      <c r="E228" s="145">
        <v>45244</v>
      </c>
      <c r="F228" s="146">
        <v>3587.38</v>
      </c>
      <c r="G228" s="147">
        <v>4</v>
      </c>
      <c r="H228" s="147">
        <v>46.43333333333333</v>
      </c>
      <c r="I228" s="145">
        <v>45291</v>
      </c>
      <c r="J228" s="146">
        <v>74.737083333333331</v>
      </c>
      <c r="K228" s="146">
        <v>117.09</v>
      </c>
      <c r="L228" s="146">
        <v>3470.29</v>
      </c>
    </row>
    <row r="229" spans="1:12" hidden="1" x14ac:dyDescent="0.25">
      <c r="A229" s="148" t="s">
        <v>916</v>
      </c>
      <c r="B229" s="148" t="s">
        <v>750</v>
      </c>
      <c r="C229" s="148">
        <v>2</v>
      </c>
      <c r="D229" s="148" t="s">
        <v>680</v>
      </c>
      <c r="E229" s="149">
        <v>45244</v>
      </c>
      <c r="F229" s="150">
        <v>3587.38</v>
      </c>
      <c r="G229" s="151">
        <v>4</v>
      </c>
      <c r="H229" s="151">
        <v>46.43333333333333</v>
      </c>
      <c r="I229" s="149">
        <v>45291</v>
      </c>
      <c r="J229" s="150">
        <v>74.737083333333331</v>
      </c>
      <c r="K229" s="150">
        <v>117.09</v>
      </c>
      <c r="L229" s="150">
        <v>3470.29</v>
      </c>
    </row>
    <row r="230" spans="1:12" hidden="1" x14ac:dyDescent="0.25">
      <c r="A230" s="144" t="s">
        <v>917</v>
      </c>
      <c r="B230" s="144" t="s">
        <v>750</v>
      </c>
      <c r="C230" s="144">
        <v>2</v>
      </c>
      <c r="D230" s="144" t="s">
        <v>680</v>
      </c>
      <c r="E230" s="145">
        <v>45244</v>
      </c>
      <c r="F230" s="146">
        <v>3587.38</v>
      </c>
      <c r="G230" s="147">
        <v>4</v>
      </c>
      <c r="H230" s="147">
        <v>46.43333333333333</v>
      </c>
      <c r="I230" s="145">
        <v>45291</v>
      </c>
      <c r="J230" s="146">
        <v>74.737083333333331</v>
      </c>
      <c r="K230" s="146">
        <v>117.09</v>
      </c>
      <c r="L230" s="146">
        <v>3470.29</v>
      </c>
    </row>
    <row r="231" spans="1:12" hidden="1" x14ac:dyDescent="0.25">
      <c r="A231" s="148" t="s">
        <v>918</v>
      </c>
      <c r="B231" s="148" t="s">
        <v>750</v>
      </c>
      <c r="C231" s="148">
        <v>2</v>
      </c>
      <c r="D231" s="148" t="s">
        <v>680</v>
      </c>
      <c r="E231" s="149">
        <v>45244</v>
      </c>
      <c r="F231" s="150">
        <v>3587.38</v>
      </c>
      <c r="G231" s="151">
        <v>4</v>
      </c>
      <c r="H231" s="151">
        <v>46.43333333333333</v>
      </c>
      <c r="I231" s="149">
        <v>45291</v>
      </c>
      <c r="J231" s="150">
        <v>74.737083333333331</v>
      </c>
      <c r="K231" s="150">
        <v>117.09</v>
      </c>
      <c r="L231" s="150">
        <v>3470.29</v>
      </c>
    </row>
    <row r="232" spans="1:12" hidden="1" x14ac:dyDescent="0.25">
      <c r="A232" s="144" t="s">
        <v>919</v>
      </c>
      <c r="B232" s="144" t="s">
        <v>750</v>
      </c>
      <c r="C232" s="144">
        <v>2</v>
      </c>
      <c r="D232" s="144" t="s">
        <v>680</v>
      </c>
      <c r="E232" s="145">
        <v>45244</v>
      </c>
      <c r="F232" s="146">
        <v>3587.38</v>
      </c>
      <c r="G232" s="147">
        <v>4</v>
      </c>
      <c r="H232" s="147">
        <v>46.43333333333333</v>
      </c>
      <c r="I232" s="145">
        <v>45291</v>
      </c>
      <c r="J232" s="146">
        <v>74.737083333333331</v>
      </c>
      <c r="K232" s="146">
        <v>117.09</v>
      </c>
      <c r="L232" s="146">
        <v>3470.29</v>
      </c>
    </row>
    <row r="233" spans="1:12" hidden="1" x14ac:dyDescent="0.25">
      <c r="A233" s="148" t="s">
        <v>920</v>
      </c>
      <c r="B233" s="148" t="s">
        <v>750</v>
      </c>
      <c r="C233" s="148">
        <v>2</v>
      </c>
      <c r="D233" s="148" t="s">
        <v>680</v>
      </c>
      <c r="E233" s="149">
        <v>45244</v>
      </c>
      <c r="F233" s="150">
        <v>3587.38</v>
      </c>
      <c r="G233" s="151">
        <v>4</v>
      </c>
      <c r="H233" s="151">
        <v>46.43333333333333</v>
      </c>
      <c r="I233" s="149">
        <v>45291</v>
      </c>
      <c r="J233" s="150">
        <v>74.737083333333331</v>
      </c>
      <c r="K233" s="150">
        <v>117.09</v>
      </c>
      <c r="L233" s="150">
        <v>3470.29</v>
      </c>
    </row>
    <row r="234" spans="1:12" hidden="1" x14ac:dyDescent="0.25">
      <c r="A234" s="144" t="s">
        <v>921</v>
      </c>
      <c r="B234" s="144" t="s">
        <v>750</v>
      </c>
      <c r="C234" s="144">
        <v>2</v>
      </c>
      <c r="D234" s="144" t="s">
        <v>680</v>
      </c>
      <c r="E234" s="145">
        <v>45244</v>
      </c>
      <c r="F234" s="146">
        <v>3587.38</v>
      </c>
      <c r="G234" s="147">
        <v>4</v>
      </c>
      <c r="H234" s="147">
        <v>46.43333333333333</v>
      </c>
      <c r="I234" s="145">
        <v>45291</v>
      </c>
      <c r="J234" s="146">
        <v>74.737083333333331</v>
      </c>
      <c r="K234" s="146">
        <v>117.09</v>
      </c>
      <c r="L234" s="146">
        <v>3470.29</v>
      </c>
    </row>
    <row r="235" spans="1:12" hidden="1" x14ac:dyDescent="0.25">
      <c r="A235" s="148" t="s">
        <v>922</v>
      </c>
      <c r="B235" s="148" t="s">
        <v>750</v>
      </c>
      <c r="C235" s="148">
        <v>2</v>
      </c>
      <c r="D235" s="148" t="s">
        <v>680</v>
      </c>
      <c r="E235" s="149">
        <v>45244</v>
      </c>
      <c r="F235" s="150">
        <v>3587.38</v>
      </c>
      <c r="G235" s="151">
        <v>4</v>
      </c>
      <c r="H235" s="151">
        <v>46.43333333333333</v>
      </c>
      <c r="I235" s="149">
        <v>45291</v>
      </c>
      <c r="J235" s="150">
        <v>74.737083333333331</v>
      </c>
      <c r="K235" s="150">
        <v>117.09</v>
      </c>
      <c r="L235" s="150">
        <v>3470.29</v>
      </c>
    </row>
    <row r="236" spans="1:12" hidden="1" x14ac:dyDescent="0.25">
      <c r="A236" s="144" t="s">
        <v>923</v>
      </c>
      <c r="B236" s="144" t="s">
        <v>750</v>
      </c>
      <c r="C236" s="144">
        <v>2</v>
      </c>
      <c r="D236" s="144" t="s">
        <v>680</v>
      </c>
      <c r="E236" s="145">
        <v>45244</v>
      </c>
      <c r="F236" s="146">
        <v>3587.38</v>
      </c>
      <c r="G236" s="147">
        <v>4</v>
      </c>
      <c r="H236" s="147">
        <v>46.43333333333333</v>
      </c>
      <c r="I236" s="145">
        <v>45291</v>
      </c>
      <c r="J236" s="146">
        <v>74.737083333333331</v>
      </c>
      <c r="K236" s="146">
        <v>117.09</v>
      </c>
      <c r="L236" s="146">
        <v>3470.29</v>
      </c>
    </row>
    <row r="237" spans="1:12" hidden="1" x14ac:dyDescent="0.25">
      <c r="A237" s="148" t="s">
        <v>924</v>
      </c>
      <c r="B237" s="148" t="s">
        <v>750</v>
      </c>
      <c r="C237" s="148">
        <v>2</v>
      </c>
      <c r="D237" s="148" t="s">
        <v>680</v>
      </c>
      <c r="E237" s="149">
        <v>45244</v>
      </c>
      <c r="F237" s="150">
        <v>3587.38</v>
      </c>
      <c r="G237" s="151">
        <v>4</v>
      </c>
      <c r="H237" s="151">
        <v>46.43333333333333</v>
      </c>
      <c r="I237" s="149">
        <v>45291</v>
      </c>
      <c r="J237" s="150">
        <v>74.737083333333331</v>
      </c>
      <c r="K237" s="150">
        <v>117.09</v>
      </c>
      <c r="L237" s="150">
        <v>3470.29</v>
      </c>
    </row>
    <row r="238" spans="1:12" hidden="1" x14ac:dyDescent="0.25">
      <c r="A238" s="144" t="s">
        <v>925</v>
      </c>
      <c r="B238" s="144" t="s">
        <v>750</v>
      </c>
      <c r="C238" s="144">
        <v>2</v>
      </c>
      <c r="D238" s="144" t="s">
        <v>680</v>
      </c>
      <c r="E238" s="145">
        <v>45244</v>
      </c>
      <c r="F238" s="146">
        <v>3587.38</v>
      </c>
      <c r="G238" s="147">
        <v>4</v>
      </c>
      <c r="H238" s="147">
        <v>46.43333333333333</v>
      </c>
      <c r="I238" s="145">
        <v>45291</v>
      </c>
      <c r="J238" s="146">
        <v>74.737083333333331</v>
      </c>
      <c r="K238" s="146">
        <v>117.09</v>
      </c>
      <c r="L238" s="146">
        <v>3470.29</v>
      </c>
    </row>
    <row r="239" spans="1:12" hidden="1" x14ac:dyDescent="0.25">
      <c r="A239" s="148" t="s">
        <v>926</v>
      </c>
      <c r="B239" s="148" t="s">
        <v>750</v>
      </c>
      <c r="C239" s="148">
        <v>2</v>
      </c>
      <c r="D239" s="148" t="s">
        <v>680</v>
      </c>
      <c r="E239" s="149">
        <v>45244</v>
      </c>
      <c r="F239" s="150">
        <v>3587.38</v>
      </c>
      <c r="G239" s="151">
        <v>4</v>
      </c>
      <c r="H239" s="151">
        <v>46.43333333333333</v>
      </c>
      <c r="I239" s="149">
        <v>45291</v>
      </c>
      <c r="J239" s="150">
        <v>74.737083333333331</v>
      </c>
      <c r="K239" s="150">
        <v>117.09</v>
      </c>
      <c r="L239" s="150">
        <v>3470.29</v>
      </c>
    </row>
    <row r="240" spans="1:12" hidden="1" x14ac:dyDescent="0.25">
      <c r="A240" s="144" t="s">
        <v>927</v>
      </c>
      <c r="B240" s="144" t="s">
        <v>750</v>
      </c>
      <c r="C240" s="144">
        <v>2</v>
      </c>
      <c r="D240" s="144" t="s">
        <v>680</v>
      </c>
      <c r="E240" s="145">
        <v>45244</v>
      </c>
      <c r="F240" s="146">
        <v>3587.38</v>
      </c>
      <c r="G240" s="147">
        <v>4</v>
      </c>
      <c r="H240" s="147">
        <v>46.43333333333333</v>
      </c>
      <c r="I240" s="145">
        <v>45291</v>
      </c>
      <c r="J240" s="146">
        <v>74.737083333333331</v>
      </c>
      <c r="K240" s="146">
        <v>117.09</v>
      </c>
      <c r="L240" s="146">
        <v>3470.29</v>
      </c>
    </row>
    <row r="241" spans="1:12" hidden="1" x14ac:dyDescent="0.25">
      <c r="A241" s="148" t="s">
        <v>928</v>
      </c>
      <c r="B241" s="148" t="s">
        <v>750</v>
      </c>
      <c r="C241" s="148">
        <v>2</v>
      </c>
      <c r="D241" s="148" t="s">
        <v>680</v>
      </c>
      <c r="E241" s="149">
        <v>45244</v>
      </c>
      <c r="F241" s="150">
        <v>3587.38</v>
      </c>
      <c r="G241" s="151">
        <v>4</v>
      </c>
      <c r="H241" s="151">
        <v>46.43333333333333</v>
      </c>
      <c r="I241" s="149">
        <v>45291</v>
      </c>
      <c r="J241" s="150">
        <v>74.737083333333331</v>
      </c>
      <c r="K241" s="150">
        <v>117.09</v>
      </c>
      <c r="L241" s="150">
        <v>3470.29</v>
      </c>
    </row>
    <row r="242" spans="1:12" hidden="1" x14ac:dyDescent="0.25">
      <c r="A242" s="144" t="s">
        <v>929</v>
      </c>
      <c r="B242" s="144" t="s">
        <v>750</v>
      </c>
      <c r="C242" s="144">
        <v>2</v>
      </c>
      <c r="D242" s="144" t="s">
        <v>680</v>
      </c>
      <c r="E242" s="145">
        <v>45244</v>
      </c>
      <c r="F242" s="146">
        <v>3587.38</v>
      </c>
      <c r="G242" s="147">
        <v>4</v>
      </c>
      <c r="H242" s="147">
        <v>46.43333333333333</v>
      </c>
      <c r="I242" s="145">
        <v>45291</v>
      </c>
      <c r="J242" s="146">
        <v>74.737083333333331</v>
      </c>
      <c r="K242" s="146">
        <v>117.09</v>
      </c>
      <c r="L242" s="146">
        <v>3470.29</v>
      </c>
    </row>
    <row r="243" spans="1:12" hidden="1" x14ac:dyDescent="0.25">
      <c r="A243" s="148" t="s">
        <v>930</v>
      </c>
      <c r="B243" s="148" t="s">
        <v>750</v>
      </c>
      <c r="C243" s="148">
        <v>2</v>
      </c>
      <c r="D243" s="148" t="s">
        <v>680</v>
      </c>
      <c r="E243" s="149">
        <v>45244</v>
      </c>
      <c r="F243" s="150">
        <v>3587.38</v>
      </c>
      <c r="G243" s="151">
        <v>4</v>
      </c>
      <c r="H243" s="151">
        <v>46.43333333333333</v>
      </c>
      <c r="I243" s="149">
        <v>45291</v>
      </c>
      <c r="J243" s="150">
        <v>74.737083333333331</v>
      </c>
      <c r="K243" s="150">
        <v>117.09</v>
      </c>
      <c r="L243" s="150">
        <v>3470.29</v>
      </c>
    </row>
    <row r="244" spans="1:12" hidden="1" x14ac:dyDescent="0.25">
      <c r="A244" s="144" t="s">
        <v>931</v>
      </c>
      <c r="B244" s="144" t="s">
        <v>750</v>
      </c>
      <c r="C244" s="144">
        <v>2</v>
      </c>
      <c r="D244" s="144" t="s">
        <v>680</v>
      </c>
      <c r="E244" s="145">
        <v>45244</v>
      </c>
      <c r="F244" s="146">
        <v>3587.38</v>
      </c>
      <c r="G244" s="147">
        <v>4</v>
      </c>
      <c r="H244" s="147">
        <v>46.43333333333333</v>
      </c>
      <c r="I244" s="145">
        <v>45291</v>
      </c>
      <c r="J244" s="146">
        <v>74.737083333333331</v>
      </c>
      <c r="K244" s="146">
        <v>117.09</v>
      </c>
      <c r="L244" s="146">
        <v>3470.29</v>
      </c>
    </row>
    <row r="245" spans="1:12" hidden="1" x14ac:dyDescent="0.25">
      <c r="A245" s="148" t="s">
        <v>932</v>
      </c>
      <c r="B245" s="148" t="s">
        <v>750</v>
      </c>
      <c r="C245" s="148">
        <v>2</v>
      </c>
      <c r="D245" s="148" t="s">
        <v>680</v>
      </c>
      <c r="E245" s="149">
        <v>45244</v>
      </c>
      <c r="F245" s="150">
        <v>3587.38</v>
      </c>
      <c r="G245" s="151">
        <v>4</v>
      </c>
      <c r="H245" s="151">
        <v>46.43333333333333</v>
      </c>
      <c r="I245" s="149">
        <v>45291</v>
      </c>
      <c r="J245" s="150">
        <v>74.737083333333331</v>
      </c>
      <c r="K245" s="150">
        <v>117.09</v>
      </c>
      <c r="L245" s="150">
        <v>3470.29</v>
      </c>
    </row>
    <row r="246" spans="1:12" hidden="1" x14ac:dyDescent="0.25">
      <c r="A246" s="144" t="s">
        <v>933</v>
      </c>
      <c r="B246" s="144" t="s">
        <v>750</v>
      </c>
      <c r="C246" s="144">
        <v>2</v>
      </c>
      <c r="D246" s="144" t="s">
        <v>680</v>
      </c>
      <c r="E246" s="145">
        <v>45244</v>
      </c>
      <c r="F246" s="146">
        <v>3587.38</v>
      </c>
      <c r="G246" s="147">
        <v>4</v>
      </c>
      <c r="H246" s="147">
        <v>46.43333333333333</v>
      </c>
      <c r="I246" s="145">
        <v>45291</v>
      </c>
      <c r="J246" s="146">
        <v>74.737083333333331</v>
      </c>
      <c r="K246" s="146">
        <v>117.09</v>
      </c>
      <c r="L246" s="146">
        <v>3470.29</v>
      </c>
    </row>
    <row r="247" spans="1:12" hidden="1" x14ac:dyDescent="0.25">
      <c r="A247" s="148" t="s">
        <v>934</v>
      </c>
      <c r="B247" s="148" t="s">
        <v>750</v>
      </c>
      <c r="C247" s="148">
        <v>2</v>
      </c>
      <c r="D247" s="148" t="s">
        <v>680</v>
      </c>
      <c r="E247" s="149">
        <v>45244</v>
      </c>
      <c r="F247" s="150">
        <v>3587.38</v>
      </c>
      <c r="G247" s="151">
        <v>4</v>
      </c>
      <c r="H247" s="151">
        <v>46.43333333333333</v>
      </c>
      <c r="I247" s="149">
        <v>45291</v>
      </c>
      <c r="J247" s="150">
        <v>74.737083333333331</v>
      </c>
      <c r="K247" s="150">
        <v>117.09</v>
      </c>
      <c r="L247" s="150">
        <v>3470.29</v>
      </c>
    </row>
    <row r="248" spans="1:12" hidden="1" x14ac:dyDescent="0.25">
      <c r="A248" s="144" t="s">
        <v>935</v>
      </c>
      <c r="B248" s="144" t="s">
        <v>750</v>
      </c>
      <c r="C248" s="144">
        <v>2</v>
      </c>
      <c r="D248" s="144" t="s">
        <v>680</v>
      </c>
      <c r="E248" s="145">
        <v>45244</v>
      </c>
      <c r="F248" s="146">
        <v>3587.38</v>
      </c>
      <c r="G248" s="147">
        <v>4</v>
      </c>
      <c r="H248" s="147">
        <v>46.43333333333333</v>
      </c>
      <c r="I248" s="145">
        <v>45291</v>
      </c>
      <c r="J248" s="146">
        <v>74.737083333333331</v>
      </c>
      <c r="K248" s="146">
        <v>117.09</v>
      </c>
      <c r="L248" s="146">
        <v>3470.29</v>
      </c>
    </row>
    <row r="249" spans="1:12" hidden="1" x14ac:dyDescent="0.25">
      <c r="A249" s="148" t="s">
        <v>936</v>
      </c>
      <c r="B249" s="148" t="s">
        <v>750</v>
      </c>
      <c r="C249" s="148">
        <v>2</v>
      </c>
      <c r="D249" s="148" t="s">
        <v>680</v>
      </c>
      <c r="E249" s="149">
        <v>45244</v>
      </c>
      <c r="F249" s="150">
        <v>3587.38</v>
      </c>
      <c r="G249" s="151">
        <v>4</v>
      </c>
      <c r="H249" s="151">
        <v>46.43333333333333</v>
      </c>
      <c r="I249" s="149">
        <v>45291</v>
      </c>
      <c r="J249" s="150">
        <v>74.737083333333331</v>
      </c>
      <c r="K249" s="150">
        <v>117.09</v>
      </c>
      <c r="L249" s="150">
        <v>3470.29</v>
      </c>
    </row>
    <row r="250" spans="1:12" hidden="1" x14ac:dyDescent="0.25">
      <c r="A250" s="144" t="s">
        <v>937</v>
      </c>
      <c r="B250" s="144" t="s">
        <v>750</v>
      </c>
      <c r="C250" s="144">
        <v>2</v>
      </c>
      <c r="D250" s="144" t="s">
        <v>680</v>
      </c>
      <c r="E250" s="145">
        <v>45244</v>
      </c>
      <c r="F250" s="146">
        <v>3587.38</v>
      </c>
      <c r="G250" s="147">
        <v>4</v>
      </c>
      <c r="H250" s="147">
        <v>46.43333333333333</v>
      </c>
      <c r="I250" s="145">
        <v>45291</v>
      </c>
      <c r="J250" s="146">
        <v>74.737083333333331</v>
      </c>
      <c r="K250" s="146">
        <v>117.09</v>
      </c>
      <c r="L250" s="146">
        <v>3470.29</v>
      </c>
    </row>
    <row r="251" spans="1:12" hidden="1" x14ac:dyDescent="0.25">
      <c r="A251" s="148" t="s">
        <v>938</v>
      </c>
      <c r="B251" s="148" t="s">
        <v>750</v>
      </c>
      <c r="C251" s="148">
        <v>2</v>
      </c>
      <c r="D251" s="148" t="s">
        <v>680</v>
      </c>
      <c r="E251" s="149">
        <v>45244</v>
      </c>
      <c r="F251" s="150">
        <v>3587.38</v>
      </c>
      <c r="G251" s="151">
        <v>4</v>
      </c>
      <c r="H251" s="151">
        <v>46.43333333333333</v>
      </c>
      <c r="I251" s="149">
        <v>45291</v>
      </c>
      <c r="J251" s="150">
        <v>74.737083333333331</v>
      </c>
      <c r="K251" s="150">
        <v>117.09</v>
      </c>
      <c r="L251" s="150">
        <v>3470.29</v>
      </c>
    </row>
    <row r="252" spans="1:12" hidden="1" x14ac:dyDescent="0.25">
      <c r="A252" s="144" t="s">
        <v>939</v>
      </c>
      <c r="B252" s="144" t="s">
        <v>750</v>
      </c>
      <c r="C252" s="144">
        <v>2</v>
      </c>
      <c r="D252" s="144" t="s">
        <v>680</v>
      </c>
      <c r="E252" s="145">
        <v>45244</v>
      </c>
      <c r="F252" s="146">
        <v>3587.38</v>
      </c>
      <c r="G252" s="147">
        <v>4</v>
      </c>
      <c r="H252" s="147">
        <v>46.43333333333333</v>
      </c>
      <c r="I252" s="145">
        <v>45291</v>
      </c>
      <c r="J252" s="146">
        <v>74.737083333333331</v>
      </c>
      <c r="K252" s="146">
        <v>117.09</v>
      </c>
      <c r="L252" s="146">
        <v>3470.29</v>
      </c>
    </row>
    <row r="253" spans="1:12" hidden="1" x14ac:dyDescent="0.25">
      <c r="A253" s="148" t="s">
        <v>940</v>
      </c>
      <c r="B253" s="148" t="s">
        <v>750</v>
      </c>
      <c r="C253" s="148">
        <v>2</v>
      </c>
      <c r="D253" s="148" t="s">
        <v>680</v>
      </c>
      <c r="E253" s="149">
        <v>45244</v>
      </c>
      <c r="F253" s="150">
        <v>3587.38</v>
      </c>
      <c r="G253" s="151">
        <v>4</v>
      </c>
      <c r="H253" s="151">
        <v>46.43333333333333</v>
      </c>
      <c r="I253" s="149">
        <v>45291</v>
      </c>
      <c r="J253" s="150">
        <v>74.737083333333331</v>
      </c>
      <c r="K253" s="150">
        <v>117.09</v>
      </c>
      <c r="L253" s="150">
        <v>3470.29</v>
      </c>
    </row>
    <row r="254" spans="1:12" hidden="1" x14ac:dyDescent="0.25">
      <c r="A254" s="144" t="s">
        <v>941</v>
      </c>
      <c r="B254" s="144" t="s">
        <v>750</v>
      </c>
      <c r="C254" s="144">
        <v>2</v>
      </c>
      <c r="D254" s="144" t="s">
        <v>680</v>
      </c>
      <c r="E254" s="145">
        <v>45244</v>
      </c>
      <c r="F254" s="146">
        <v>3587.38</v>
      </c>
      <c r="G254" s="147">
        <v>4</v>
      </c>
      <c r="H254" s="147">
        <v>46.43333333333333</v>
      </c>
      <c r="I254" s="145">
        <v>45291</v>
      </c>
      <c r="J254" s="146">
        <v>74.737083333333331</v>
      </c>
      <c r="K254" s="146">
        <v>117.09</v>
      </c>
      <c r="L254" s="146">
        <v>3470.29</v>
      </c>
    </row>
    <row r="255" spans="1:12" hidden="1" x14ac:dyDescent="0.25">
      <c r="A255" s="148" t="s">
        <v>942</v>
      </c>
      <c r="B255" s="148" t="s">
        <v>750</v>
      </c>
      <c r="C255" s="148">
        <v>2</v>
      </c>
      <c r="D255" s="148" t="s">
        <v>680</v>
      </c>
      <c r="E255" s="149">
        <v>45244</v>
      </c>
      <c r="F255" s="150">
        <v>3587.38</v>
      </c>
      <c r="G255" s="151">
        <v>4</v>
      </c>
      <c r="H255" s="151">
        <v>46.43333333333333</v>
      </c>
      <c r="I255" s="149">
        <v>45291</v>
      </c>
      <c r="J255" s="150">
        <v>74.737083333333331</v>
      </c>
      <c r="K255" s="150">
        <v>117.09</v>
      </c>
      <c r="L255" s="150">
        <v>3470.29</v>
      </c>
    </row>
    <row r="256" spans="1:12" hidden="1" x14ac:dyDescent="0.25">
      <c r="A256" s="144" t="s">
        <v>943</v>
      </c>
      <c r="B256" s="144" t="s">
        <v>750</v>
      </c>
      <c r="C256" s="144">
        <v>2</v>
      </c>
      <c r="D256" s="144" t="s">
        <v>680</v>
      </c>
      <c r="E256" s="145">
        <v>45244</v>
      </c>
      <c r="F256" s="146">
        <v>3587.38</v>
      </c>
      <c r="G256" s="147">
        <v>4</v>
      </c>
      <c r="H256" s="147">
        <v>46.43333333333333</v>
      </c>
      <c r="I256" s="145">
        <v>45291</v>
      </c>
      <c r="J256" s="146">
        <v>74.737083333333331</v>
      </c>
      <c r="K256" s="146">
        <v>117.09</v>
      </c>
      <c r="L256" s="146">
        <v>3470.29</v>
      </c>
    </row>
    <row r="257" spans="1:12" hidden="1" x14ac:dyDescent="0.25">
      <c r="A257" s="148" t="s">
        <v>944</v>
      </c>
      <c r="B257" s="148" t="s">
        <v>750</v>
      </c>
      <c r="C257" s="148">
        <v>2</v>
      </c>
      <c r="D257" s="148" t="s">
        <v>680</v>
      </c>
      <c r="E257" s="149">
        <v>45244</v>
      </c>
      <c r="F257" s="150">
        <v>3587.38</v>
      </c>
      <c r="G257" s="151">
        <v>4</v>
      </c>
      <c r="H257" s="151">
        <v>46.43333333333333</v>
      </c>
      <c r="I257" s="149">
        <v>45291</v>
      </c>
      <c r="J257" s="150">
        <v>74.737083333333331</v>
      </c>
      <c r="K257" s="150">
        <v>117.09</v>
      </c>
      <c r="L257" s="150">
        <v>3470.29</v>
      </c>
    </row>
    <row r="258" spans="1:12" hidden="1" x14ac:dyDescent="0.25">
      <c r="A258" s="144" t="s">
        <v>945</v>
      </c>
      <c r="B258" s="144" t="s">
        <v>750</v>
      </c>
      <c r="C258" s="144">
        <v>2</v>
      </c>
      <c r="D258" s="144" t="s">
        <v>680</v>
      </c>
      <c r="E258" s="145">
        <v>45244</v>
      </c>
      <c r="F258" s="146">
        <v>3587.38</v>
      </c>
      <c r="G258" s="147">
        <v>4</v>
      </c>
      <c r="H258" s="147">
        <v>46.43333333333333</v>
      </c>
      <c r="I258" s="145">
        <v>45291</v>
      </c>
      <c r="J258" s="146">
        <v>74.737083333333331</v>
      </c>
      <c r="K258" s="146">
        <v>117.09</v>
      </c>
      <c r="L258" s="146">
        <v>3470.29</v>
      </c>
    </row>
    <row r="259" spans="1:12" hidden="1" x14ac:dyDescent="0.25">
      <c r="A259" s="148" t="s">
        <v>946</v>
      </c>
      <c r="B259" s="148" t="s">
        <v>750</v>
      </c>
      <c r="C259" s="148">
        <v>2</v>
      </c>
      <c r="D259" s="148" t="s">
        <v>680</v>
      </c>
      <c r="E259" s="149">
        <v>45244</v>
      </c>
      <c r="F259" s="150">
        <v>3587.38</v>
      </c>
      <c r="G259" s="151">
        <v>4</v>
      </c>
      <c r="H259" s="151">
        <v>46.43333333333333</v>
      </c>
      <c r="I259" s="149">
        <v>45291</v>
      </c>
      <c r="J259" s="150">
        <v>74.737083333333331</v>
      </c>
      <c r="K259" s="150">
        <v>117.09</v>
      </c>
      <c r="L259" s="150">
        <v>3470.29</v>
      </c>
    </row>
    <row r="260" spans="1:12" hidden="1" x14ac:dyDescent="0.25">
      <c r="A260" s="144" t="s">
        <v>947</v>
      </c>
      <c r="B260" s="144" t="s">
        <v>750</v>
      </c>
      <c r="C260" s="144">
        <v>2</v>
      </c>
      <c r="D260" s="144" t="s">
        <v>680</v>
      </c>
      <c r="E260" s="145">
        <v>45244</v>
      </c>
      <c r="F260" s="146">
        <v>3587.38</v>
      </c>
      <c r="G260" s="147">
        <v>4</v>
      </c>
      <c r="H260" s="147">
        <v>46.43333333333333</v>
      </c>
      <c r="I260" s="145">
        <v>45291</v>
      </c>
      <c r="J260" s="146">
        <v>74.737083333333331</v>
      </c>
      <c r="K260" s="146">
        <v>117.09</v>
      </c>
      <c r="L260" s="146">
        <v>3470.29</v>
      </c>
    </row>
    <row r="261" spans="1:12" hidden="1" x14ac:dyDescent="0.25">
      <c r="A261" s="148" t="s">
        <v>948</v>
      </c>
      <c r="B261" s="148" t="s">
        <v>750</v>
      </c>
      <c r="C261" s="148">
        <v>2</v>
      </c>
      <c r="D261" s="148" t="s">
        <v>680</v>
      </c>
      <c r="E261" s="149">
        <v>45244</v>
      </c>
      <c r="F261" s="150">
        <v>3587.38</v>
      </c>
      <c r="G261" s="151">
        <v>4</v>
      </c>
      <c r="H261" s="151">
        <v>46.43333333333333</v>
      </c>
      <c r="I261" s="149">
        <v>45291</v>
      </c>
      <c r="J261" s="150">
        <v>74.737083333333331</v>
      </c>
      <c r="K261" s="150">
        <v>117.09</v>
      </c>
      <c r="L261" s="150">
        <v>3470.29</v>
      </c>
    </row>
    <row r="262" spans="1:12" hidden="1" x14ac:dyDescent="0.25">
      <c r="A262" s="144" t="s">
        <v>949</v>
      </c>
      <c r="B262" s="144" t="s">
        <v>750</v>
      </c>
      <c r="C262" s="144">
        <v>2</v>
      </c>
      <c r="D262" s="144" t="s">
        <v>680</v>
      </c>
      <c r="E262" s="145">
        <v>45244</v>
      </c>
      <c r="F262" s="146">
        <v>3587.38</v>
      </c>
      <c r="G262" s="147">
        <v>4</v>
      </c>
      <c r="H262" s="147">
        <v>46.43333333333333</v>
      </c>
      <c r="I262" s="145">
        <v>45291</v>
      </c>
      <c r="J262" s="146">
        <v>74.737083333333331</v>
      </c>
      <c r="K262" s="146">
        <v>117.09</v>
      </c>
      <c r="L262" s="146">
        <v>3470.29</v>
      </c>
    </row>
    <row r="263" spans="1:12" hidden="1" x14ac:dyDescent="0.25">
      <c r="A263" s="148" t="s">
        <v>950</v>
      </c>
      <c r="B263" s="148" t="s">
        <v>750</v>
      </c>
      <c r="C263" s="148">
        <v>2</v>
      </c>
      <c r="D263" s="148" t="s">
        <v>680</v>
      </c>
      <c r="E263" s="149">
        <v>45244</v>
      </c>
      <c r="F263" s="150">
        <v>3587.38</v>
      </c>
      <c r="G263" s="151">
        <v>4</v>
      </c>
      <c r="H263" s="151">
        <v>46.43333333333333</v>
      </c>
      <c r="I263" s="149">
        <v>45291</v>
      </c>
      <c r="J263" s="150">
        <v>74.737083333333331</v>
      </c>
      <c r="K263" s="150">
        <v>117.09</v>
      </c>
      <c r="L263" s="150">
        <v>3470.29</v>
      </c>
    </row>
    <row r="264" spans="1:12" hidden="1" x14ac:dyDescent="0.25">
      <c r="A264" s="144" t="s">
        <v>951</v>
      </c>
      <c r="B264" s="144" t="s">
        <v>750</v>
      </c>
      <c r="C264" s="144">
        <v>2</v>
      </c>
      <c r="D264" s="144" t="s">
        <v>680</v>
      </c>
      <c r="E264" s="145">
        <v>45244</v>
      </c>
      <c r="F264" s="146">
        <v>3587.38</v>
      </c>
      <c r="G264" s="147">
        <v>4</v>
      </c>
      <c r="H264" s="147">
        <v>46.43333333333333</v>
      </c>
      <c r="I264" s="145">
        <v>45291</v>
      </c>
      <c r="J264" s="146">
        <v>74.737083333333331</v>
      </c>
      <c r="K264" s="146">
        <v>117.09</v>
      </c>
      <c r="L264" s="146">
        <v>3470.29</v>
      </c>
    </row>
    <row r="265" spans="1:12" hidden="1" x14ac:dyDescent="0.25">
      <c r="A265" s="148" t="s">
        <v>952</v>
      </c>
      <c r="B265" s="148" t="s">
        <v>750</v>
      </c>
      <c r="C265" s="148">
        <v>2</v>
      </c>
      <c r="D265" s="148" t="s">
        <v>680</v>
      </c>
      <c r="E265" s="149">
        <v>45244</v>
      </c>
      <c r="F265" s="150">
        <v>3587.38</v>
      </c>
      <c r="G265" s="151">
        <v>4</v>
      </c>
      <c r="H265" s="151">
        <v>46.43333333333333</v>
      </c>
      <c r="I265" s="149">
        <v>45291</v>
      </c>
      <c r="J265" s="150">
        <v>74.737083333333331</v>
      </c>
      <c r="K265" s="150">
        <v>117.09</v>
      </c>
      <c r="L265" s="150">
        <v>3470.29</v>
      </c>
    </row>
    <row r="266" spans="1:12" hidden="1" x14ac:dyDescent="0.25">
      <c r="A266" s="144" t="s">
        <v>953</v>
      </c>
      <c r="B266" s="144" t="s">
        <v>750</v>
      </c>
      <c r="C266" s="144">
        <v>2</v>
      </c>
      <c r="D266" s="144" t="s">
        <v>680</v>
      </c>
      <c r="E266" s="145">
        <v>45244</v>
      </c>
      <c r="F266" s="146">
        <v>3587.38</v>
      </c>
      <c r="G266" s="147">
        <v>4</v>
      </c>
      <c r="H266" s="147">
        <v>46.43333333333333</v>
      </c>
      <c r="I266" s="145">
        <v>45291</v>
      </c>
      <c r="J266" s="146">
        <v>74.737083333333331</v>
      </c>
      <c r="K266" s="146">
        <v>117.09</v>
      </c>
      <c r="L266" s="146">
        <v>3470.29</v>
      </c>
    </row>
    <row r="267" spans="1:12" hidden="1" x14ac:dyDescent="0.25">
      <c r="A267" s="148" t="s">
        <v>954</v>
      </c>
      <c r="B267" s="148" t="s">
        <v>750</v>
      </c>
      <c r="C267" s="148">
        <v>2</v>
      </c>
      <c r="D267" s="148" t="s">
        <v>680</v>
      </c>
      <c r="E267" s="149">
        <v>45244</v>
      </c>
      <c r="F267" s="150">
        <v>3587.38</v>
      </c>
      <c r="G267" s="151">
        <v>4</v>
      </c>
      <c r="H267" s="151">
        <v>46.43333333333333</v>
      </c>
      <c r="I267" s="149">
        <v>45291</v>
      </c>
      <c r="J267" s="150">
        <v>74.737083333333331</v>
      </c>
      <c r="K267" s="150">
        <v>117.09</v>
      </c>
      <c r="L267" s="150">
        <v>3470.29</v>
      </c>
    </row>
    <row r="268" spans="1:12" hidden="1" x14ac:dyDescent="0.25">
      <c r="A268" s="144" t="s">
        <v>955</v>
      </c>
      <c r="B268" s="144" t="s">
        <v>750</v>
      </c>
      <c r="C268" s="144">
        <v>2</v>
      </c>
      <c r="D268" s="144" t="s">
        <v>680</v>
      </c>
      <c r="E268" s="145">
        <v>45244</v>
      </c>
      <c r="F268" s="146">
        <v>3587.38</v>
      </c>
      <c r="G268" s="147">
        <v>4</v>
      </c>
      <c r="H268" s="147">
        <v>46.43333333333333</v>
      </c>
      <c r="I268" s="145">
        <v>45291</v>
      </c>
      <c r="J268" s="146">
        <v>74.737083333333331</v>
      </c>
      <c r="K268" s="146">
        <v>117.09</v>
      </c>
      <c r="L268" s="146">
        <v>3470.29</v>
      </c>
    </row>
    <row r="269" spans="1:12" hidden="1" x14ac:dyDescent="0.25">
      <c r="A269" s="148" t="s">
        <v>956</v>
      </c>
      <c r="B269" s="148" t="s">
        <v>750</v>
      </c>
      <c r="C269" s="148">
        <v>2</v>
      </c>
      <c r="D269" s="148" t="s">
        <v>680</v>
      </c>
      <c r="E269" s="149">
        <v>45244</v>
      </c>
      <c r="F269" s="150">
        <v>3587.38</v>
      </c>
      <c r="G269" s="151">
        <v>4</v>
      </c>
      <c r="H269" s="151">
        <v>46.43333333333333</v>
      </c>
      <c r="I269" s="149">
        <v>45291</v>
      </c>
      <c r="J269" s="150">
        <v>74.737083333333331</v>
      </c>
      <c r="K269" s="150">
        <v>117.09</v>
      </c>
      <c r="L269" s="150">
        <v>3470.29</v>
      </c>
    </row>
    <row r="270" spans="1:12" hidden="1" x14ac:dyDescent="0.25">
      <c r="A270" s="144" t="s">
        <v>957</v>
      </c>
      <c r="B270" s="144" t="s">
        <v>750</v>
      </c>
      <c r="C270" s="144">
        <v>2</v>
      </c>
      <c r="D270" s="144" t="s">
        <v>680</v>
      </c>
      <c r="E270" s="145">
        <v>45244</v>
      </c>
      <c r="F270" s="146">
        <v>3587.38</v>
      </c>
      <c r="G270" s="147">
        <v>4</v>
      </c>
      <c r="H270" s="147">
        <v>46.43333333333333</v>
      </c>
      <c r="I270" s="145">
        <v>45291</v>
      </c>
      <c r="J270" s="146">
        <v>74.737083333333331</v>
      </c>
      <c r="K270" s="146">
        <v>117.09</v>
      </c>
      <c r="L270" s="146">
        <v>3470.29</v>
      </c>
    </row>
    <row r="271" spans="1:12" hidden="1" x14ac:dyDescent="0.25">
      <c r="A271" s="148" t="s">
        <v>958</v>
      </c>
      <c r="B271" s="148" t="s">
        <v>750</v>
      </c>
      <c r="C271" s="148">
        <v>2</v>
      </c>
      <c r="D271" s="148" t="s">
        <v>680</v>
      </c>
      <c r="E271" s="149">
        <v>45244</v>
      </c>
      <c r="F271" s="150">
        <v>3587.38</v>
      </c>
      <c r="G271" s="151">
        <v>4</v>
      </c>
      <c r="H271" s="151">
        <v>46.43333333333333</v>
      </c>
      <c r="I271" s="149">
        <v>45291</v>
      </c>
      <c r="J271" s="150">
        <v>74.737083333333331</v>
      </c>
      <c r="K271" s="150">
        <v>117.09</v>
      </c>
      <c r="L271" s="150">
        <v>3470.29</v>
      </c>
    </row>
    <row r="272" spans="1:12" hidden="1" x14ac:dyDescent="0.25">
      <c r="A272" s="144" t="s">
        <v>959</v>
      </c>
      <c r="B272" s="144" t="s">
        <v>750</v>
      </c>
      <c r="C272" s="144">
        <v>2</v>
      </c>
      <c r="D272" s="144" t="s">
        <v>680</v>
      </c>
      <c r="E272" s="145">
        <v>45244</v>
      </c>
      <c r="F272" s="146">
        <v>3587.38</v>
      </c>
      <c r="G272" s="147">
        <v>4</v>
      </c>
      <c r="H272" s="147">
        <v>46.43333333333333</v>
      </c>
      <c r="I272" s="145">
        <v>45291</v>
      </c>
      <c r="J272" s="146">
        <v>74.737083333333331</v>
      </c>
      <c r="K272" s="146">
        <v>117.09</v>
      </c>
      <c r="L272" s="146">
        <v>3470.29</v>
      </c>
    </row>
    <row r="273" spans="1:12" hidden="1" x14ac:dyDescent="0.25">
      <c r="A273" s="148" t="s">
        <v>960</v>
      </c>
      <c r="B273" s="148" t="s">
        <v>750</v>
      </c>
      <c r="C273" s="148">
        <v>2</v>
      </c>
      <c r="D273" s="148" t="s">
        <v>680</v>
      </c>
      <c r="E273" s="149">
        <v>45244</v>
      </c>
      <c r="F273" s="150">
        <v>3587.38</v>
      </c>
      <c r="G273" s="151">
        <v>4</v>
      </c>
      <c r="H273" s="151">
        <v>46.43333333333333</v>
      </c>
      <c r="I273" s="149">
        <v>45291</v>
      </c>
      <c r="J273" s="150">
        <v>74.737083333333331</v>
      </c>
      <c r="K273" s="150">
        <v>117.09</v>
      </c>
      <c r="L273" s="150">
        <v>3470.29</v>
      </c>
    </row>
    <row r="274" spans="1:12" hidden="1" x14ac:dyDescent="0.25">
      <c r="A274" s="144" t="s">
        <v>961</v>
      </c>
      <c r="B274" s="144" t="s">
        <v>750</v>
      </c>
      <c r="C274" s="144">
        <v>2</v>
      </c>
      <c r="D274" s="144" t="s">
        <v>680</v>
      </c>
      <c r="E274" s="145">
        <v>45244</v>
      </c>
      <c r="F274" s="146">
        <v>3587.38</v>
      </c>
      <c r="G274" s="147">
        <v>4</v>
      </c>
      <c r="H274" s="147">
        <v>46.43333333333333</v>
      </c>
      <c r="I274" s="145">
        <v>45291</v>
      </c>
      <c r="J274" s="146">
        <v>74.737083333333331</v>
      </c>
      <c r="K274" s="146">
        <v>117.09</v>
      </c>
      <c r="L274" s="146">
        <v>3470.29</v>
      </c>
    </row>
    <row r="275" spans="1:12" hidden="1" x14ac:dyDescent="0.25">
      <c r="A275" s="148" t="s">
        <v>962</v>
      </c>
      <c r="B275" s="148" t="s">
        <v>750</v>
      </c>
      <c r="C275" s="148">
        <v>2</v>
      </c>
      <c r="D275" s="148" t="s">
        <v>680</v>
      </c>
      <c r="E275" s="149">
        <v>45244</v>
      </c>
      <c r="F275" s="150">
        <v>3587.38</v>
      </c>
      <c r="G275" s="151">
        <v>4</v>
      </c>
      <c r="H275" s="151">
        <v>46.43333333333333</v>
      </c>
      <c r="I275" s="149">
        <v>45291</v>
      </c>
      <c r="J275" s="150">
        <v>74.737083333333331</v>
      </c>
      <c r="K275" s="150">
        <v>117.09</v>
      </c>
      <c r="L275" s="150">
        <v>3470.29</v>
      </c>
    </row>
    <row r="276" spans="1:12" hidden="1" x14ac:dyDescent="0.25">
      <c r="A276" s="144" t="s">
        <v>963</v>
      </c>
      <c r="B276" s="144" t="s">
        <v>750</v>
      </c>
      <c r="C276" s="144">
        <v>2</v>
      </c>
      <c r="D276" s="144" t="s">
        <v>680</v>
      </c>
      <c r="E276" s="145">
        <v>45244</v>
      </c>
      <c r="F276" s="146">
        <v>3587.38</v>
      </c>
      <c r="G276" s="147">
        <v>4</v>
      </c>
      <c r="H276" s="147">
        <v>46.43333333333333</v>
      </c>
      <c r="I276" s="145">
        <v>45291</v>
      </c>
      <c r="J276" s="146">
        <v>74.737083333333331</v>
      </c>
      <c r="K276" s="146">
        <v>117.09</v>
      </c>
      <c r="L276" s="146">
        <v>3470.29</v>
      </c>
    </row>
    <row r="277" spans="1:12" hidden="1" x14ac:dyDescent="0.25">
      <c r="A277" s="148" t="s">
        <v>964</v>
      </c>
      <c r="B277" s="148" t="s">
        <v>750</v>
      </c>
      <c r="C277" s="148">
        <v>2</v>
      </c>
      <c r="D277" s="148" t="s">
        <v>680</v>
      </c>
      <c r="E277" s="149">
        <v>45244</v>
      </c>
      <c r="F277" s="150">
        <v>3587.38</v>
      </c>
      <c r="G277" s="151">
        <v>4</v>
      </c>
      <c r="H277" s="151">
        <v>46.43333333333333</v>
      </c>
      <c r="I277" s="149">
        <v>45291</v>
      </c>
      <c r="J277" s="150">
        <v>74.737083333333331</v>
      </c>
      <c r="K277" s="150">
        <v>117.09</v>
      </c>
      <c r="L277" s="150">
        <v>3470.29</v>
      </c>
    </row>
    <row r="278" spans="1:12" hidden="1" x14ac:dyDescent="0.25">
      <c r="A278" s="144" t="s">
        <v>965</v>
      </c>
      <c r="B278" s="144" t="s">
        <v>750</v>
      </c>
      <c r="C278" s="144">
        <v>2</v>
      </c>
      <c r="D278" s="144" t="s">
        <v>680</v>
      </c>
      <c r="E278" s="145">
        <v>45244</v>
      </c>
      <c r="F278" s="146">
        <v>3587.38</v>
      </c>
      <c r="G278" s="147">
        <v>4</v>
      </c>
      <c r="H278" s="147">
        <v>46.43333333333333</v>
      </c>
      <c r="I278" s="145">
        <v>45291</v>
      </c>
      <c r="J278" s="146">
        <v>74.737083333333331</v>
      </c>
      <c r="K278" s="146">
        <v>117.09</v>
      </c>
      <c r="L278" s="146">
        <v>3470.29</v>
      </c>
    </row>
    <row r="279" spans="1:12" hidden="1" x14ac:dyDescent="0.25">
      <c r="A279" s="148" t="s">
        <v>966</v>
      </c>
      <c r="B279" s="148" t="s">
        <v>750</v>
      </c>
      <c r="C279" s="148">
        <v>2</v>
      </c>
      <c r="D279" s="148" t="s">
        <v>680</v>
      </c>
      <c r="E279" s="149">
        <v>45244</v>
      </c>
      <c r="F279" s="150">
        <v>3587.38</v>
      </c>
      <c r="G279" s="151">
        <v>4</v>
      </c>
      <c r="H279" s="151">
        <v>46.43333333333333</v>
      </c>
      <c r="I279" s="149">
        <v>45291</v>
      </c>
      <c r="J279" s="150">
        <v>74.737083333333331</v>
      </c>
      <c r="K279" s="150">
        <v>117.09</v>
      </c>
      <c r="L279" s="150">
        <v>3470.29</v>
      </c>
    </row>
    <row r="280" spans="1:12" hidden="1" x14ac:dyDescent="0.25">
      <c r="A280" s="144" t="s">
        <v>967</v>
      </c>
      <c r="B280" s="144" t="s">
        <v>750</v>
      </c>
      <c r="C280" s="144">
        <v>2</v>
      </c>
      <c r="D280" s="144" t="s">
        <v>680</v>
      </c>
      <c r="E280" s="145">
        <v>45244</v>
      </c>
      <c r="F280" s="146">
        <v>3587.38</v>
      </c>
      <c r="G280" s="147">
        <v>4</v>
      </c>
      <c r="H280" s="147">
        <v>46.43333333333333</v>
      </c>
      <c r="I280" s="145">
        <v>45291</v>
      </c>
      <c r="J280" s="146">
        <v>74.737083333333331</v>
      </c>
      <c r="K280" s="146">
        <v>117.09</v>
      </c>
      <c r="L280" s="146">
        <v>3470.29</v>
      </c>
    </row>
    <row r="281" spans="1:12" hidden="1" x14ac:dyDescent="0.25">
      <c r="A281" s="148" t="s">
        <v>968</v>
      </c>
      <c r="B281" s="148" t="s">
        <v>750</v>
      </c>
      <c r="C281" s="148">
        <v>2</v>
      </c>
      <c r="D281" s="148" t="s">
        <v>680</v>
      </c>
      <c r="E281" s="149">
        <v>45244</v>
      </c>
      <c r="F281" s="150">
        <v>3587.38</v>
      </c>
      <c r="G281" s="151">
        <v>4</v>
      </c>
      <c r="H281" s="151">
        <v>46.43333333333333</v>
      </c>
      <c r="I281" s="149">
        <v>45291</v>
      </c>
      <c r="J281" s="150">
        <v>74.737083333333331</v>
      </c>
      <c r="K281" s="150">
        <v>117.09</v>
      </c>
      <c r="L281" s="150">
        <v>3470.29</v>
      </c>
    </row>
    <row r="282" spans="1:12" hidden="1" x14ac:dyDescent="0.25">
      <c r="A282" s="144" t="s">
        <v>969</v>
      </c>
      <c r="B282" s="144" t="s">
        <v>750</v>
      </c>
      <c r="C282" s="144">
        <v>2</v>
      </c>
      <c r="D282" s="144" t="s">
        <v>680</v>
      </c>
      <c r="E282" s="145">
        <v>45244</v>
      </c>
      <c r="F282" s="146">
        <v>3587.38</v>
      </c>
      <c r="G282" s="147">
        <v>4</v>
      </c>
      <c r="H282" s="147">
        <v>46.43333333333333</v>
      </c>
      <c r="I282" s="145">
        <v>45291</v>
      </c>
      <c r="J282" s="146">
        <v>74.737083333333331</v>
      </c>
      <c r="K282" s="146">
        <v>117.09</v>
      </c>
      <c r="L282" s="146">
        <v>3470.29</v>
      </c>
    </row>
    <row r="283" spans="1:12" hidden="1" x14ac:dyDescent="0.25">
      <c r="A283" s="148" t="s">
        <v>970</v>
      </c>
      <c r="B283" s="148" t="s">
        <v>750</v>
      </c>
      <c r="C283" s="148">
        <v>2</v>
      </c>
      <c r="D283" s="148" t="s">
        <v>680</v>
      </c>
      <c r="E283" s="149">
        <v>45244</v>
      </c>
      <c r="F283" s="150">
        <v>3587.38</v>
      </c>
      <c r="G283" s="151">
        <v>4</v>
      </c>
      <c r="H283" s="151">
        <v>46.43333333333333</v>
      </c>
      <c r="I283" s="149">
        <v>45291</v>
      </c>
      <c r="J283" s="150">
        <v>74.737083333333331</v>
      </c>
      <c r="K283" s="150">
        <v>117.09</v>
      </c>
      <c r="L283" s="150">
        <v>3470.29</v>
      </c>
    </row>
    <row r="284" spans="1:12" hidden="1" x14ac:dyDescent="0.25">
      <c r="A284" s="144" t="s">
        <v>971</v>
      </c>
      <c r="B284" s="144" t="s">
        <v>750</v>
      </c>
      <c r="C284" s="144">
        <v>2</v>
      </c>
      <c r="D284" s="144" t="s">
        <v>680</v>
      </c>
      <c r="E284" s="145">
        <v>45244</v>
      </c>
      <c r="F284" s="146">
        <v>3587.38</v>
      </c>
      <c r="G284" s="147">
        <v>4</v>
      </c>
      <c r="H284" s="147">
        <v>46.43333333333333</v>
      </c>
      <c r="I284" s="145">
        <v>45291</v>
      </c>
      <c r="J284" s="146">
        <v>74.737083333333331</v>
      </c>
      <c r="K284" s="146">
        <v>117.09</v>
      </c>
      <c r="L284" s="146">
        <v>3470.29</v>
      </c>
    </row>
    <row r="285" spans="1:12" hidden="1" x14ac:dyDescent="0.25">
      <c r="A285" s="148" t="s">
        <v>972</v>
      </c>
      <c r="B285" s="148" t="s">
        <v>750</v>
      </c>
      <c r="C285" s="148">
        <v>2</v>
      </c>
      <c r="D285" s="148" t="s">
        <v>680</v>
      </c>
      <c r="E285" s="149">
        <v>45244</v>
      </c>
      <c r="F285" s="150">
        <v>3587.38</v>
      </c>
      <c r="G285" s="151">
        <v>4</v>
      </c>
      <c r="H285" s="151">
        <v>46.43333333333333</v>
      </c>
      <c r="I285" s="149">
        <v>45291</v>
      </c>
      <c r="J285" s="150">
        <v>74.737083333333331</v>
      </c>
      <c r="K285" s="150">
        <v>117.09</v>
      </c>
      <c r="L285" s="150">
        <v>3470.29</v>
      </c>
    </row>
    <row r="286" spans="1:12" hidden="1" x14ac:dyDescent="0.25">
      <c r="A286" s="144" t="s">
        <v>973</v>
      </c>
      <c r="B286" s="144" t="s">
        <v>750</v>
      </c>
      <c r="C286" s="144">
        <v>2</v>
      </c>
      <c r="D286" s="144" t="s">
        <v>680</v>
      </c>
      <c r="E286" s="145">
        <v>45244</v>
      </c>
      <c r="F286" s="146">
        <v>3587.38</v>
      </c>
      <c r="G286" s="147">
        <v>4</v>
      </c>
      <c r="H286" s="147">
        <v>46.43333333333333</v>
      </c>
      <c r="I286" s="145">
        <v>45291</v>
      </c>
      <c r="J286" s="146">
        <v>74.737083333333331</v>
      </c>
      <c r="K286" s="146">
        <v>117.09</v>
      </c>
      <c r="L286" s="146">
        <v>3470.29</v>
      </c>
    </row>
    <row r="287" spans="1:12" hidden="1" x14ac:dyDescent="0.25">
      <c r="A287" s="148" t="s">
        <v>974</v>
      </c>
      <c r="B287" s="148" t="s">
        <v>750</v>
      </c>
      <c r="C287" s="148">
        <v>2</v>
      </c>
      <c r="D287" s="148" t="s">
        <v>680</v>
      </c>
      <c r="E287" s="149">
        <v>45244</v>
      </c>
      <c r="F287" s="150">
        <v>3587.38</v>
      </c>
      <c r="G287" s="151">
        <v>4</v>
      </c>
      <c r="H287" s="151">
        <v>46.43333333333333</v>
      </c>
      <c r="I287" s="149">
        <v>45291</v>
      </c>
      <c r="J287" s="150">
        <v>74.737083333333331</v>
      </c>
      <c r="K287" s="150">
        <v>117.09</v>
      </c>
      <c r="L287" s="150">
        <v>3470.29</v>
      </c>
    </row>
    <row r="288" spans="1:12" hidden="1" x14ac:dyDescent="0.25">
      <c r="A288" s="144" t="s">
        <v>975</v>
      </c>
      <c r="B288" s="144" t="s">
        <v>750</v>
      </c>
      <c r="C288" s="144">
        <v>2</v>
      </c>
      <c r="D288" s="144" t="s">
        <v>680</v>
      </c>
      <c r="E288" s="145">
        <v>45244</v>
      </c>
      <c r="F288" s="146">
        <v>3587.38</v>
      </c>
      <c r="G288" s="147">
        <v>4</v>
      </c>
      <c r="H288" s="147">
        <v>46.43333333333333</v>
      </c>
      <c r="I288" s="145">
        <v>45291</v>
      </c>
      <c r="J288" s="146">
        <v>74.737083333333331</v>
      </c>
      <c r="K288" s="146">
        <v>117.09</v>
      </c>
      <c r="L288" s="146">
        <v>3470.29</v>
      </c>
    </row>
    <row r="289" spans="1:12" hidden="1" x14ac:dyDescent="0.25">
      <c r="A289" s="148" t="s">
        <v>976</v>
      </c>
      <c r="B289" s="148" t="s">
        <v>750</v>
      </c>
      <c r="C289" s="148">
        <v>2</v>
      </c>
      <c r="D289" s="148" t="s">
        <v>680</v>
      </c>
      <c r="E289" s="149">
        <v>45244</v>
      </c>
      <c r="F289" s="150">
        <v>3587.38</v>
      </c>
      <c r="G289" s="151">
        <v>4</v>
      </c>
      <c r="H289" s="151">
        <v>46.43333333333333</v>
      </c>
      <c r="I289" s="149">
        <v>45291</v>
      </c>
      <c r="J289" s="150">
        <v>74.737083333333331</v>
      </c>
      <c r="K289" s="150">
        <v>117.09</v>
      </c>
      <c r="L289" s="150">
        <v>3470.29</v>
      </c>
    </row>
    <row r="290" spans="1:12" hidden="1" x14ac:dyDescent="0.25">
      <c r="A290" s="144" t="s">
        <v>977</v>
      </c>
      <c r="B290" s="144" t="s">
        <v>750</v>
      </c>
      <c r="C290" s="144">
        <v>2</v>
      </c>
      <c r="D290" s="144" t="s">
        <v>680</v>
      </c>
      <c r="E290" s="145">
        <v>45244</v>
      </c>
      <c r="F290" s="146">
        <v>3587.38</v>
      </c>
      <c r="G290" s="147">
        <v>4</v>
      </c>
      <c r="H290" s="147">
        <v>46.43333333333333</v>
      </c>
      <c r="I290" s="145">
        <v>45291</v>
      </c>
      <c r="J290" s="146">
        <v>74.737083333333331</v>
      </c>
      <c r="K290" s="146">
        <v>117.09</v>
      </c>
      <c r="L290" s="146">
        <v>3470.29</v>
      </c>
    </row>
    <row r="291" spans="1:12" hidden="1" x14ac:dyDescent="0.25">
      <c r="A291" s="148" t="s">
        <v>978</v>
      </c>
      <c r="B291" s="148" t="s">
        <v>750</v>
      </c>
      <c r="C291" s="148">
        <v>2</v>
      </c>
      <c r="D291" s="148" t="s">
        <v>680</v>
      </c>
      <c r="E291" s="149">
        <v>45244</v>
      </c>
      <c r="F291" s="150">
        <v>3587.38</v>
      </c>
      <c r="G291" s="151">
        <v>4</v>
      </c>
      <c r="H291" s="151">
        <v>46.43333333333333</v>
      </c>
      <c r="I291" s="149">
        <v>45291</v>
      </c>
      <c r="J291" s="150">
        <v>74.737083333333331</v>
      </c>
      <c r="K291" s="150">
        <v>117.09</v>
      </c>
      <c r="L291" s="150">
        <v>3470.29</v>
      </c>
    </row>
    <row r="292" spans="1:12" hidden="1" x14ac:dyDescent="0.25">
      <c r="A292" s="144" t="s">
        <v>979</v>
      </c>
      <c r="B292" s="144" t="s">
        <v>750</v>
      </c>
      <c r="C292" s="144">
        <v>2</v>
      </c>
      <c r="D292" s="144" t="s">
        <v>680</v>
      </c>
      <c r="E292" s="145">
        <v>45244</v>
      </c>
      <c r="F292" s="146">
        <v>3587.38</v>
      </c>
      <c r="G292" s="147">
        <v>4</v>
      </c>
      <c r="H292" s="147">
        <v>46.43333333333333</v>
      </c>
      <c r="I292" s="145">
        <v>45291</v>
      </c>
      <c r="J292" s="146">
        <v>74.737083333333331</v>
      </c>
      <c r="K292" s="146">
        <v>117.09</v>
      </c>
      <c r="L292" s="146">
        <v>3470.29</v>
      </c>
    </row>
    <row r="293" spans="1:12" hidden="1" x14ac:dyDescent="0.25">
      <c r="A293" s="148" t="s">
        <v>980</v>
      </c>
      <c r="B293" s="148" t="s">
        <v>750</v>
      </c>
      <c r="C293" s="148">
        <v>2</v>
      </c>
      <c r="D293" s="148" t="s">
        <v>680</v>
      </c>
      <c r="E293" s="149">
        <v>45244</v>
      </c>
      <c r="F293" s="150">
        <v>3587.38</v>
      </c>
      <c r="G293" s="151">
        <v>4</v>
      </c>
      <c r="H293" s="151">
        <v>46.43333333333333</v>
      </c>
      <c r="I293" s="149">
        <v>45291</v>
      </c>
      <c r="J293" s="150">
        <v>74.737083333333331</v>
      </c>
      <c r="K293" s="150">
        <v>117.09</v>
      </c>
      <c r="L293" s="150">
        <v>3470.29</v>
      </c>
    </row>
    <row r="294" spans="1:12" hidden="1" x14ac:dyDescent="0.25">
      <c r="A294" s="144" t="s">
        <v>981</v>
      </c>
      <c r="B294" s="144" t="s">
        <v>750</v>
      </c>
      <c r="C294" s="144">
        <v>2</v>
      </c>
      <c r="D294" s="144" t="s">
        <v>680</v>
      </c>
      <c r="E294" s="145">
        <v>45244</v>
      </c>
      <c r="F294" s="146">
        <v>3587.38</v>
      </c>
      <c r="G294" s="147">
        <v>4</v>
      </c>
      <c r="H294" s="147">
        <v>46.43333333333333</v>
      </c>
      <c r="I294" s="145">
        <v>45291</v>
      </c>
      <c r="J294" s="146">
        <v>74.737083333333331</v>
      </c>
      <c r="K294" s="146">
        <v>117.09</v>
      </c>
      <c r="L294" s="146">
        <v>3470.29</v>
      </c>
    </row>
    <row r="295" spans="1:12" hidden="1" x14ac:dyDescent="0.25">
      <c r="A295" s="148" t="s">
        <v>982</v>
      </c>
      <c r="B295" s="148" t="s">
        <v>750</v>
      </c>
      <c r="C295" s="148">
        <v>2</v>
      </c>
      <c r="D295" s="148" t="s">
        <v>680</v>
      </c>
      <c r="E295" s="149">
        <v>45244</v>
      </c>
      <c r="F295" s="150">
        <v>3587.38</v>
      </c>
      <c r="G295" s="151">
        <v>4</v>
      </c>
      <c r="H295" s="151">
        <v>46.43333333333333</v>
      </c>
      <c r="I295" s="149">
        <v>45291</v>
      </c>
      <c r="J295" s="150">
        <v>74.737083333333331</v>
      </c>
      <c r="K295" s="150">
        <v>117.09</v>
      </c>
      <c r="L295" s="150">
        <v>3470.29</v>
      </c>
    </row>
    <row r="296" spans="1:12" hidden="1" x14ac:dyDescent="0.25">
      <c r="A296" s="144" t="s">
        <v>983</v>
      </c>
      <c r="B296" s="144" t="s">
        <v>750</v>
      </c>
      <c r="C296" s="144">
        <v>2</v>
      </c>
      <c r="D296" s="144" t="s">
        <v>680</v>
      </c>
      <c r="E296" s="145">
        <v>45244</v>
      </c>
      <c r="F296" s="146">
        <v>3587.38</v>
      </c>
      <c r="G296" s="147">
        <v>4</v>
      </c>
      <c r="H296" s="147">
        <v>46.43333333333333</v>
      </c>
      <c r="I296" s="145">
        <v>45291</v>
      </c>
      <c r="J296" s="146">
        <v>74.737083333333331</v>
      </c>
      <c r="K296" s="146">
        <v>117.09</v>
      </c>
      <c r="L296" s="146">
        <v>3470.29</v>
      </c>
    </row>
    <row r="297" spans="1:12" hidden="1" x14ac:dyDescent="0.25">
      <c r="A297" s="148" t="s">
        <v>984</v>
      </c>
      <c r="B297" s="148" t="s">
        <v>750</v>
      </c>
      <c r="C297" s="148">
        <v>2</v>
      </c>
      <c r="D297" s="148" t="s">
        <v>680</v>
      </c>
      <c r="E297" s="149">
        <v>45244</v>
      </c>
      <c r="F297" s="150">
        <v>3587.38</v>
      </c>
      <c r="G297" s="151">
        <v>4</v>
      </c>
      <c r="H297" s="151">
        <v>46.43333333333333</v>
      </c>
      <c r="I297" s="149">
        <v>45291</v>
      </c>
      <c r="J297" s="150">
        <v>74.737083333333331</v>
      </c>
      <c r="K297" s="150">
        <v>117.09</v>
      </c>
      <c r="L297" s="150">
        <v>3470.29</v>
      </c>
    </row>
    <row r="298" spans="1:12" hidden="1" x14ac:dyDescent="0.25">
      <c r="A298" s="144" t="s">
        <v>985</v>
      </c>
      <c r="B298" s="144" t="s">
        <v>750</v>
      </c>
      <c r="C298" s="144">
        <v>2</v>
      </c>
      <c r="D298" s="144" t="s">
        <v>680</v>
      </c>
      <c r="E298" s="145">
        <v>45244</v>
      </c>
      <c r="F298" s="146">
        <v>3587.38</v>
      </c>
      <c r="G298" s="147">
        <v>4</v>
      </c>
      <c r="H298" s="147">
        <v>46.43333333333333</v>
      </c>
      <c r="I298" s="145">
        <v>45291</v>
      </c>
      <c r="J298" s="146">
        <v>74.737083333333331</v>
      </c>
      <c r="K298" s="146">
        <v>117.09</v>
      </c>
      <c r="L298" s="146">
        <v>3470.29</v>
      </c>
    </row>
    <row r="299" spans="1:12" hidden="1" x14ac:dyDescent="0.25">
      <c r="A299" s="148" t="s">
        <v>986</v>
      </c>
      <c r="B299" s="148" t="s">
        <v>750</v>
      </c>
      <c r="C299" s="148">
        <v>2</v>
      </c>
      <c r="D299" s="148" t="s">
        <v>680</v>
      </c>
      <c r="E299" s="149">
        <v>45244</v>
      </c>
      <c r="F299" s="150">
        <v>3587.38</v>
      </c>
      <c r="G299" s="151">
        <v>4</v>
      </c>
      <c r="H299" s="151">
        <v>46.43333333333333</v>
      </c>
      <c r="I299" s="149">
        <v>45291</v>
      </c>
      <c r="J299" s="150">
        <v>74.737083333333331</v>
      </c>
      <c r="K299" s="150">
        <v>117.09</v>
      </c>
      <c r="L299" s="150">
        <v>3470.29</v>
      </c>
    </row>
    <row r="300" spans="1:12" hidden="1" x14ac:dyDescent="0.25">
      <c r="A300" s="144" t="s">
        <v>987</v>
      </c>
      <c r="B300" s="144" t="s">
        <v>750</v>
      </c>
      <c r="C300" s="144">
        <v>2</v>
      </c>
      <c r="D300" s="144" t="s">
        <v>680</v>
      </c>
      <c r="E300" s="145">
        <v>45244</v>
      </c>
      <c r="F300" s="146">
        <v>3587.38</v>
      </c>
      <c r="G300" s="147">
        <v>4</v>
      </c>
      <c r="H300" s="147">
        <v>46.43333333333333</v>
      </c>
      <c r="I300" s="145">
        <v>45291</v>
      </c>
      <c r="J300" s="146">
        <v>74.737083333333331</v>
      </c>
      <c r="K300" s="146">
        <v>117.09</v>
      </c>
      <c r="L300" s="146">
        <v>3470.29</v>
      </c>
    </row>
    <row r="301" spans="1:12" hidden="1" x14ac:dyDescent="0.25">
      <c r="A301" s="148" t="s">
        <v>988</v>
      </c>
      <c r="B301" s="148" t="s">
        <v>750</v>
      </c>
      <c r="C301" s="148">
        <v>2</v>
      </c>
      <c r="D301" s="148" t="s">
        <v>680</v>
      </c>
      <c r="E301" s="149">
        <v>45244</v>
      </c>
      <c r="F301" s="150">
        <v>3587.38</v>
      </c>
      <c r="G301" s="151">
        <v>4</v>
      </c>
      <c r="H301" s="151">
        <v>46.43333333333333</v>
      </c>
      <c r="I301" s="149">
        <v>45291</v>
      </c>
      <c r="J301" s="150">
        <v>74.737083333333331</v>
      </c>
      <c r="K301" s="150">
        <v>117.09</v>
      </c>
      <c r="L301" s="150">
        <v>3470.29</v>
      </c>
    </row>
    <row r="302" spans="1:12" hidden="1" x14ac:dyDescent="0.25">
      <c r="A302" s="144" t="s">
        <v>989</v>
      </c>
      <c r="B302" s="144" t="s">
        <v>750</v>
      </c>
      <c r="C302" s="144">
        <v>2</v>
      </c>
      <c r="D302" s="144" t="s">
        <v>680</v>
      </c>
      <c r="E302" s="145">
        <v>45244</v>
      </c>
      <c r="F302" s="146">
        <v>3587.38</v>
      </c>
      <c r="G302" s="147">
        <v>4</v>
      </c>
      <c r="H302" s="147">
        <v>46.43333333333333</v>
      </c>
      <c r="I302" s="145">
        <v>45291</v>
      </c>
      <c r="J302" s="146">
        <v>74.737083333333331</v>
      </c>
      <c r="K302" s="146">
        <v>117.09</v>
      </c>
      <c r="L302" s="146">
        <v>3470.29</v>
      </c>
    </row>
    <row r="303" spans="1:12" hidden="1" x14ac:dyDescent="0.25">
      <c r="A303" s="148" t="s">
        <v>990</v>
      </c>
      <c r="B303" s="148" t="s">
        <v>750</v>
      </c>
      <c r="C303" s="148">
        <v>2</v>
      </c>
      <c r="D303" s="148" t="s">
        <v>680</v>
      </c>
      <c r="E303" s="149">
        <v>45244</v>
      </c>
      <c r="F303" s="150">
        <v>3587.38</v>
      </c>
      <c r="G303" s="151">
        <v>4</v>
      </c>
      <c r="H303" s="151">
        <v>46.43333333333333</v>
      </c>
      <c r="I303" s="149">
        <v>45291</v>
      </c>
      <c r="J303" s="150">
        <v>74.737083333333331</v>
      </c>
      <c r="K303" s="150">
        <v>117.09</v>
      </c>
      <c r="L303" s="150">
        <v>3470.29</v>
      </c>
    </row>
    <row r="304" spans="1:12" hidden="1" x14ac:dyDescent="0.25">
      <c r="A304" s="144" t="s">
        <v>991</v>
      </c>
      <c r="B304" s="144" t="s">
        <v>750</v>
      </c>
      <c r="C304" s="144">
        <v>2</v>
      </c>
      <c r="D304" s="144" t="s">
        <v>680</v>
      </c>
      <c r="E304" s="145">
        <v>45244</v>
      </c>
      <c r="F304" s="146">
        <v>3587.38</v>
      </c>
      <c r="G304" s="147">
        <v>4</v>
      </c>
      <c r="H304" s="147">
        <v>46.43333333333333</v>
      </c>
      <c r="I304" s="145">
        <v>45291</v>
      </c>
      <c r="J304" s="146">
        <v>74.737083333333331</v>
      </c>
      <c r="K304" s="146">
        <v>117.09</v>
      </c>
      <c r="L304" s="146">
        <v>3470.29</v>
      </c>
    </row>
    <row r="305" spans="1:12" hidden="1" x14ac:dyDescent="0.25">
      <c r="A305" s="148" t="s">
        <v>992</v>
      </c>
      <c r="B305" s="148" t="s">
        <v>750</v>
      </c>
      <c r="C305" s="148">
        <v>2</v>
      </c>
      <c r="D305" s="148" t="s">
        <v>680</v>
      </c>
      <c r="E305" s="149">
        <v>45244</v>
      </c>
      <c r="F305" s="150">
        <v>3587.38</v>
      </c>
      <c r="G305" s="151">
        <v>4</v>
      </c>
      <c r="H305" s="151">
        <v>46.43333333333333</v>
      </c>
      <c r="I305" s="149">
        <v>45291</v>
      </c>
      <c r="J305" s="150">
        <v>74.737083333333331</v>
      </c>
      <c r="K305" s="150">
        <v>117.09</v>
      </c>
      <c r="L305" s="150">
        <v>3470.29</v>
      </c>
    </row>
    <row r="306" spans="1:12" hidden="1" x14ac:dyDescent="0.25">
      <c r="A306" s="144" t="s">
        <v>993</v>
      </c>
      <c r="B306" s="144" t="s">
        <v>750</v>
      </c>
      <c r="C306" s="144">
        <v>2</v>
      </c>
      <c r="D306" s="144" t="s">
        <v>680</v>
      </c>
      <c r="E306" s="145">
        <v>45244</v>
      </c>
      <c r="F306" s="146">
        <v>3587.38</v>
      </c>
      <c r="G306" s="147">
        <v>4</v>
      </c>
      <c r="H306" s="147">
        <v>46.43333333333333</v>
      </c>
      <c r="I306" s="145">
        <v>45291</v>
      </c>
      <c r="J306" s="146">
        <v>74.737083333333331</v>
      </c>
      <c r="K306" s="146">
        <v>117.09</v>
      </c>
      <c r="L306" s="146">
        <v>3470.29</v>
      </c>
    </row>
    <row r="307" spans="1:12" hidden="1" x14ac:dyDescent="0.25">
      <c r="A307" s="148" t="s">
        <v>994</v>
      </c>
      <c r="B307" s="148" t="s">
        <v>750</v>
      </c>
      <c r="C307" s="148">
        <v>2</v>
      </c>
      <c r="D307" s="148" t="s">
        <v>680</v>
      </c>
      <c r="E307" s="149">
        <v>45244</v>
      </c>
      <c r="F307" s="150">
        <v>3587.38</v>
      </c>
      <c r="G307" s="151">
        <v>4</v>
      </c>
      <c r="H307" s="151">
        <v>46.43333333333333</v>
      </c>
      <c r="I307" s="149">
        <v>45291</v>
      </c>
      <c r="J307" s="150">
        <v>74.737083333333331</v>
      </c>
      <c r="K307" s="150">
        <v>117.09</v>
      </c>
      <c r="L307" s="150">
        <v>3470.29</v>
      </c>
    </row>
    <row r="308" spans="1:12" hidden="1" x14ac:dyDescent="0.25">
      <c r="A308" s="144" t="s">
        <v>995</v>
      </c>
      <c r="B308" s="144" t="s">
        <v>750</v>
      </c>
      <c r="C308" s="144">
        <v>2</v>
      </c>
      <c r="D308" s="144" t="s">
        <v>680</v>
      </c>
      <c r="E308" s="145">
        <v>45244</v>
      </c>
      <c r="F308" s="146">
        <v>3587.38</v>
      </c>
      <c r="G308" s="147">
        <v>4</v>
      </c>
      <c r="H308" s="147">
        <v>46.43333333333333</v>
      </c>
      <c r="I308" s="145">
        <v>45291</v>
      </c>
      <c r="J308" s="146">
        <v>74.737083333333331</v>
      </c>
      <c r="K308" s="146">
        <v>117.09</v>
      </c>
      <c r="L308" s="146">
        <v>3470.29</v>
      </c>
    </row>
    <row r="309" spans="1:12" hidden="1" x14ac:dyDescent="0.25">
      <c r="A309" s="148" t="s">
        <v>996</v>
      </c>
      <c r="B309" s="148" t="s">
        <v>750</v>
      </c>
      <c r="C309" s="148">
        <v>2</v>
      </c>
      <c r="D309" s="148" t="s">
        <v>680</v>
      </c>
      <c r="E309" s="149">
        <v>45244</v>
      </c>
      <c r="F309" s="150">
        <v>3587.38</v>
      </c>
      <c r="G309" s="151">
        <v>4</v>
      </c>
      <c r="H309" s="151">
        <v>46.43333333333333</v>
      </c>
      <c r="I309" s="149">
        <v>45291</v>
      </c>
      <c r="J309" s="150">
        <v>74.737083333333331</v>
      </c>
      <c r="K309" s="150">
        <v>117.09</v>
      </c>
      <c r="L309" s="150">
        <v>3470.29</v>
      </c>
    </row>
    <row r="310" spans="1:12" hidden="1" x14ac:dyDescent="0.25">
      <c r="A310" s="144" t="s">
        <v>997</v>
      </c>
      <c r="B310" s="144" t="s">
        <v>750</v>
      </c>
      <c r="C310" s="144">
        <v>2</v>
      </c>
      <c r="D310" s="144" t="s">
        <v>680</v>
      </c>
      <c r="E310" s="145">
        <v>45244</v>
      </c>
      <c r="F310" s="146">
        <v>3587.38</v>
      </c>
      <c r="G310" s="147">
        <v>4</v>
      </c>
      <c r="H310" s="147">
        <v>46.43333333333333</v>
      </c>
      <c r="I310" s="145">
        <v>45291</v>
      </c>
      <c r="J310" s="146">
        <v>74.737083333333331</v>
      </c>
      <c r="K310" s="146">
        <v>117.09</v>
      </c>
      <c r="L310" s="146">
        <v>3470.29</v>
      </c>
    </row>
    <row r="311" spans="1:12" hidden="1" x14ac:dyDescent="0.25">
      <c r="A311" s="148" t="s">
        <v>998</v>
      </c>
      <c r="B311" s="148" t="s">
        <v>750</v>
      </c>
      <c r="C311" s="148">
        <v>2</v>
      </c>
      <c r="D311" s="148" t="s">
        <v>680</v>
      </c>
      <c r="E311" s="149">
        <v>45244</v>
      </c>
      <c r="F311" s="150">
        <v>3587.38</v>
      </c>
      <c r="G311" s="151">
        <v>4</v>
      </c>
      <c r="H311" s="151">
        <v>46.43333333333333</v>
      </c>
      <c r="I311" s="149">
        <v>45291</v>
      </c>
      <c r="J311" s="150">
        <v>74.737083333333331</v>
      </c>
      <c r="K311" s="150">
        <v>117.09</v>
      </c>
      <c r="L311" s="150">
        <v>3470.29</v>
      </c>
    </row>
    <row r="312" spans="1:12" hidden="1" x14ac:dyDescent="0.25">
      <c r="A312" s="144" t="s">
        <v>999</v>
      </c>
      <c r="B312" s="144" t="s">
        <v>750</v>
      </c>
      <c r="C312" s="144">
        <v>2</v>
      </c>
      <c r="D312" s="144" t="s">
        <v>680</v>
      </c>
      <c r="E312" s="145">
        <v>45244</v>
      </c>
      <c r="F312" s="146">
        <v>3587.38</v>
      </c>
      <c r="G312" s="147">
        <v>4</v>
      </c>
      <c r="H312" s="147">
        <v>46.43333333333333</v>
      </c>
      <c r="I312" s="145">
        <v>45291</v>
      </c>
      <c r="J312" s="146">
        <v>74.737083333333331</v>
      </c>
      <c r="K312" s="146">
        <v>117.09</v>
      </c>
      <c r="L312" s="146">
        <v>3470.29</v>
      </c>
    </row>
    <row r="313" spans="1:12" hidden="1" x14ac:dyDescent="0.25">
      <c r="A313" s="148" t="s">
        <v>1000</v>
      </c>
      <c r="B313" s="148" t="s">
        <v>750</v>
      </c>
      <c r="C313" s="148">
        <v>2</v>
      </c>
      <c r="D313" s="148" t="s">
        <v>680</v>
      </c>
      <c r="E313" s="149">
        <v>45244</v>
      </c>
      <c r="F313" s="150">
        <v>3587.38</v>
      </c>
      <c r="G313" s="151">
        <v>4</v>
      </c>
      <c r="H313" s="151">
        <v>46.43333333333333</v>
      </c>
      <c r="I313" s="149">
        <v>45291</v>
      </c>
      <c r="J313" s="150">
        <v>74.737083333333331</v>
      </c>
      <c r="K313" s="150">
        <v>117.09</v>
      </c>
      <c r="L313" s="150">
        <v>3470.29</v>
      </c>
    </row>
    <row r="314" spans="1:12" hidden="1" x14ac:dyDescent="0.25">
      <c r="A314" s="144" t="s">
        <v>1001</v>
      </c>
      <c r="B314" s="144" t="s">
        <v>1002</v>
      </c>
      <c r="C314" s="144">
        <v>2</v>
      </c>
      <c r="D314" s="144" t="s">
        <v>680</v>
      </c>
      <c r="E314" s="145">
        <v>45210</v>
      </c>
      <c r="F314" s="146">
        <v>11390</v>
      </c>
      <c r="G314" s="147">
        <v>4</v>
      </c>
      <c r="H314" s="147">
        <v>45.322580645161288</v>
      </c>
      <c r="I314" s="145">
        <v>45291</v>
      </c>
      <c r="J314" s="146">
        <v>237.29166666666666</v>
      </c>
      <c r="K314" s="146">
        <v>635.33000000000004</v>
      </c>
      <c r="L314" s="146">
        <v>10754.67</v>
      </c>
    </row>
    <row r="315" spans="1:12" hidden="1" x14ac:dyDescent="0.25">
      <c r="A315" s="148" t="s">
        <v>1003</v>
      </c>
      <c r="B315" s="148" t="s">
        <v>1004</v>
      </c>
      <c r="C315" s="148">
        <v>4</v>
      </c>
      <c r="D315" s="148" t="s">
        <v>747</v>
      </c>
      <c r="E315" s="149">
        <v>45200</v>
      </c>
      <c r="F315" s="150">
        <v>47303.24</v>
      </c>
      <c r="G315" s="151">
        <v>4</v>
      </c>
      <c r="H315" s="151">
        <v>45</v>
      </c>
      <c r="I315" s="149">
        <v>45291</v>
      </c>
      <c r="J315" s="150">
        <v>985.48416666666662</v>
      </c>
      <c r="K315" s="150">
        <v>2956.44</v>
      </c>
      <c r="L315" s="150">
        <v>44346.8</v>
      </c>
    </row>
    <row r="316" spans="1:12" hidden="1" x14ac:dyDescent="0.25">
      <c r="A316" s="144" t="s">
        <v>1005</v>
      </c>
      <c r="B316" s="144" t="s">
        <v>1004</v>
      </c>
      <c r="C316" s="144">
        <v>4</v>
      </c>
      <c r="D316" s="144" t="s">
        <v>747</v>
      </c>
      <c r="E316" s="145">
        <v>45200</v>
      </c>
      <c r="F316" s="146">
        <v>47303.24</v>
      </c>
      <c r="G316" s="147">
        <v>4</v>
      </c>
      <c r="H316" s="147">
        <v>45</v>
      </c>
      <c r="I316" s="145">
        <v>45291</v>
      </c>
      <c r="J316" s="146">
        <v>985.48416666666662</v>
      </c>
      <c r="K316" s="146">
        <v>2956.44</v>
      </c>
      <c r="L316" s="146">
        <v>44346.8</v>
      </c>
    </row>
    <row r="317" spans="1:12" hidden="1" x14ac:dyDescent="0.25">
      <c r="A317" s="148" t="s">
        <v>1006</v>
      </c>
      <c r="B317" s="148" t="s">
        <v>1004</v>
      </c>
      <c r="C317" s="148">
        <v>4</v>
      </c>
      <c r="D317" s="148" t="s">
        <v>747</v>
      </c>
      <c r="E317" s="149">
        <v>45200</v>
      </c>
      <c r="F317" s="150">
        <v>47303.24</v>
      </c>
      <c r="G317" s="151">
        <v>4</v>
      </c>
      <c r="H317" s="151">
        <v>45</v>
      </c>
      <c r="I317" s="149">
        <v>45291</v>
      </c>
      <c r="J317" s="150">
        <v>985.48416666666662</v>
      </c>
      <c r="K317" s="150">
        <v>2956.44</v>
      </c>
      <c r="L317" s="150">
        <v>44346.8</v>
      </c>
    </row>
    <row r="318" spans="1:12" hidden="1" x14ac:dyDescent="0.25">
      <c r="A318" s="144" t="s">
        <v>1007</v>
      </c>
      <c r="B318" s="144" t="s">
        <v>1004</v>
      </c>
      <c r="C318" s="144">
        <v>4</v>
      </c>
      <c r="D318" s="144" t="s">
        <v>747</v>
      </c>
      <c r="E318" s="145">
        <v>45200</v>
      </c>
      <c r="F318" s="146">
        <v>47303.24</v>
      </c>
      <c r="G318" s="147">
        <v>4</v>
      </c>
      <c r="H318" s="147">
        <v>45</v>
      </c>
      <c r="I318" s="145">
        <v>45291</v>
      </c>
      <c r="J318" s="146">
        <v>985.48416666666662</v>
      </c>
      <c r="K318" s="146">
        <v>2956.44</v>
      </c>
      <c r="L318" s="146">
        <v>44346.8</v>
      </c>
    </row>
    <row r="319" spans="1:12" hidden="1" x14ac:dyDescent="0.25">
      <c r="A319" s="148" t="s">
        <v>1008</v>
      </c>
      <c r="B319" s="148" t="s">
        <v>1004</v>
      </c>
      <c r="C319" s="148">
        <v>4</v>
      </c>
      <c r="D319" s="148" t="s">
        <v>747</v>
      </c>
      <c r="E319" s="149">
        <v>45200</v>
      </c>
      <c r="F319" s="150">
        <v>47303.24</v>
      </c>
      <c r="G319" s="151">
        <v>4</v>
      </c>
      <c r="H319" s="151">
        <v>45</v>
      </c>
      <c r="I319" s="149">
        <v>45291</v>
      </c>
      <c r="J319" s="150">
        <v>985.48416666666662</v>
      </c>
      <c r="K319" s="150">
        <v>2956.44</v>
      </c>
      <c r="L319" s="150">
        <v>44346.8</v>
      </c>
    </row>
    <row r="320" spans="1:12" hidden="1" x14ac:dyDescent="0.25">
      <c r="A320" s="144" t="s">
        <v>1009</v>
      </c>
      <c r="B320" s="144" t="s">
        <v>1004</v>
      </c>
      <c r="C320" s="144">
        <v>4</v>
      </c>
      <c r="D320" s="144" t="s">
        <v>747</v>
      </c>
      <c r="E320" s="145">
        <v>45200</v>
      </c>
      <c r="F320" s="146">
        <v>47303.24</v>
      </c>
      <c r="G320" s="147">
        <v>4</v>
      </c>
      <c r="H320" s="147">
        <v>45</v>
      </c>
      <c r="I320" s="145">
        <v>45291</v>
      </c>
      <c r="J320" s="146">
        <v>985.48416666666662</v>
      </c>
      <c r="K320" s="146">
        <v>2956.44</v>
      </c>
      <c r="L320" s="146">
        <v>44346.8</v>
      </c>
    </row>
    <row r="321" spans="1:12" hidden="1" x14ac:dyDescent="0.25">
      <c r="A321" s="148" t="s">
        <v>1010</v>
      </c>
      <c r="B321" s="148" t="s">
        <v>1004</v>
      </c>
      <c r="C321" s="148">
        <v>4</v>
      </c>
      <c r="D321" s="148" t="s">
        <v>747</v>
      </c>
      <c r="E321" s="149">
        <v>45200</v>
      </c>
      <c r="F321" s="150">
        <v>47303.24</v>
      </c>
      <c r="G321" s="151">
        <v>4</v>
      </c>
      <c r="H321" s="151">
        <v>45</v>
      </c>
      <c r="I321" s="149">
        <v>45291</v>
      </c>
      <c r="J321" s="150">
        <v>985.48416666666662</v>
      </c>
      <c r="K321" s="150">
        <v>2956.44</v>
      </c>
      <c r="L321" s="150">
        <v>44346.8</v>
      </c>
    </row>
    <row r="322" spans="1:12" hidden="1" x14ac:dyDescent="0.25">
      <c r="A322" s="144" t="s">
        <v>1011</v>
      </c>
      <c r="B322" s="144" t="s">
        <v>1004</v>
      </c>
      <c r="C322" s="144">
        <v>4</v>
      </c>
      <c r="D322" s="144" t="s">
        <v>747</v>
      </c>
      <c r="E322" s="145">
        <v>45200</v>
      </c>
      <c r="F322" s="146">
        <v>47303.24</v>
      </c>
      <c r="G322" s="147">
        <v>4</v>
      </c>
      <c r="H322" s="147">
        <v>45</v>
      </c>
      <c r="I322" s="145">
        <v>45291</v>
      </c>
      <c r="J322" s="146">
        <v>985.48416666666662</v>
      </c>
      <c r="K322" s="146">
        <v>2956.44</v>
      </c>
      <c r="L322" s="146">
        <v>44346.8</v>
      </c>
    </row>
    <row r="323" spans="1:12" hidden="1" x14ac:dyDescent="0.25">
      <c r="A323" s="148" t="s">
        <v>1012</v>
      </c>
      <c r="B323" s="148" t="s">
        <v>1004</v>
      </c>
      <c r="C323" s="148">
        <v>4</v>
      </c>
      <c r="D323" s="148" t="s">
        <v>747</v>
      </c>
      <c r="E323" s="149">
        <v>45200</v>
      </c>
      <c r="F323" s="150">
        <v>47303.24</v>
      </c>
      <c r="G323" s="151">
        <v>4</v>
      </c>
      <c r="H323" s="151">
        <v>45</v>
      </c>
      <c r="I323" s="149">
        <v>45291</v>
      </c>
      <c r="J323" s="150">
        <v>985.48416666666662</v>
      </c>
      <c r="K323" s="150">
        <v>2956.44</v>
      </c>
      <c r="L323" s="150">
        <v>44346.8</v>
      </c>
    </row>
    <row r="324" spans="1:12" hidden="1" x14ac:dyDescent="0.25">
      <c r="A324" s="144" t="s">
        <v>1013</v>
      </c>
      <c r="B324" s="144" t="s">
        <v>1004</v>
      </c>
      <c r="C324" s="144">
        <v>4</v>
      </c>
      <c r="D324" s="144" t="s">
        <v>747</v>
      </c>
      <c r="E324" s="145">
        <v>45200</v>
      </c>
      <c r="F324" s="146">
        <v>47303.24</v>
      </c>
      <c r="G324" s="147">
        <v>4</v>
      </c>
      <c r="H324" s="147">
        <v>45</v>
      </c>
      <c r="I324" s="145">
        <v>45291</v>
      </c>
      <c r="J324" s="146">
        <v>985.48416666666662</v>
      </c>
      <c r="K324" s="146">
        <v>2956.44</v>
      </c>
      <c r="L324" s="146">
        <v>44346.8</v>
      </c>
    </row>
    <row r="325" spans="1:12" hidden="1" x14ac:dyDescent="0.25">
      <c r="A325" s="148" t="s">
        <v>1014</v>
      </c>
      <c r="B325" s="148" t="s">
        <v>1004</v>
      </c>
      <c r="C325" s="148">
        <v>4</v>
      </c>
      <c r="D325" s="148" t="s">
        <v>747</v>
      </c>
      <c r="E325" s="149">
        <v>45200</v>
      </c>
      <c r="F325" s="150">
        <v>47303.24</v>
      </c>
      <c r="G325" s="151">
        <v>4</v>
      </c>
      <c r="H325" s="151">
        <v>45</v>
      </c>
      <c r="I325" s="149">
        <v>45291</v>
      </c>
      <c r="J325" s="150">
        <v>985.48416666666662</v>
      </c>
      <c r="K325" s="150">
        <v>2956.44</v>
      </c>
      <c r="L325" s="150">
        <v>44346.8</v>
      </c>
    </row>
    <row r="326" spans="1:12" hidden="1" x14ac:dyDescent="0.25">
      <c r="A326" s="144" t="s">
        <v>1015</v>
      </c>
      <c r="B326" s="144" t="s">
        <v>1004</v>
      </c>
      <c r="C326" s="144">
        <v>4</v>
      </c>
      <c r="D326" s="144" t="s">
        <v>747</v>
      </c>
      <c r="E326" s="145">
        <v>45200</v>
      </c>
      <c r="F326" s="146">
        <v>47303.24</v>
      </c>
      <c r="G326" s="147">
        <v>4</v>
      </c>
      <c r="H326" s="147">
        <v>45</v>
      </c>
      <c r="I326" s="145">
        <v>45291</v>
      </c>
      <c r="J326" s="146">
        <v>985.48416666666662</v>
      </c>
      <c r="K326" s="146">
        <v>2956.44</v>
      </c>
      <c r="L326" s="146">
        <v>44346.8</v>
      </c>
    </row>
    <row r="327" spans="1:12" hidden="1" x14ac:dyDescent="0.25">
      <c r="A327" s="148" t="s">
        <v>1016</v>
      </c>
      <c r="B327" s="148" t="s">
        <v>1004</v>
      </c>
      <c r="C327" s="148">
        <v>4</v>
      </c>
      <c r="D327" s="148" t="s">
        <v>747</v>
      </c>
      <c r="E327" s="149">
        <v>45200</v>
      </c>
      <c r="F327" s="150">
        <v>79880.649999999994</v>
      </c>
      <c r="G327" s="151">
        <v>4</v>
      </c>
      <c r="H327" s="151">
        <v>45</v>
      </c>
      <c r="I327" s="149">
        <v>45291</v>
      </c>
      <c r="J327" s="150">
        <v>1664.1802083333334</v>
      </c>
      <c r="K327" s="150">
        <v>4992.54</v>
      </c>
      <c r="L327" s="150">
        <v>74888.11</v>
      </c>
    </row>
    <row r="328" spans="1:12" hidden="1" x14ac:dyDescent="0.25">
      <c r="A328" s="144" t="s">
        <v>1017</v>
      </c>
      <c r="B328" s="144" t="s">
        <v>1004</v>
      </c>
      <c r="C328" s="144">
        <v>4</v>
      </c>
      <c r="D328" s="144" t="s">
        <v>747</v>
      </c>
      <c r="E328" s="145">
        <v>45200</v>
      </c>
      <c r="F328" s="146">
        <v>79880.649999999994</v>
      </c>
      <c r="G328" s="147">
        <v>4</v>
      </c>
      <c r="H328" s="147">
        <v>45</v>
      </c>
      <c r="I328" s="145">
        <v>45291</v>
      </c>
      <c r="J328" s="146">
        <v>1664.1802083333334</v>
      </c>
      <c r="K328" s="146">
        <v>4992.54</v>
      </c>
      <c r="L328" s="146">
        <v>74888.11</v>
      </c>
    </row>
    <row r="329" spans="1:12" hidden="1" x14ac:dyDescent="0.25">
      <c r="A329" s="148" t="s">
        <v>1018</v>
      </c>
      <c r="B329" s="148" t="s">
        <v>1004</v>
      </c>
      <c r="C329" s="148">
        <v>4</v>
      </c>
      <c r="D329" s="148" t="s">
        <v>747</v>
      </c>
      <c r="E329" s="149">
        <v>45200</v>
      </c>
      <c r="F329" s="150">
        <v>79880.649999999994</v>
      </c>
      <c r="G329" s="151">
        <v>4</v>
      </c>
      <c r="H329" s="151">
        <v>45</v>
      </c>
      <c r="I329" s="149">
        <v>45291</v>
      </c>
      <c r="J329" s="150">
        <v>1664.1802083333334</v>
      </c>
      <c r="K329" s="150">
        <v>4992.54</v>
      </c>
      <c r="L329" s="150">
        <v>74888.11</v>
      </c>
    </row>
    <row r="330" spans="1:12" hidden="1" x14ac:dyDescent="0.25">
      <c r="A330" s="144" t="s">
        <v>1019</v>
      </c>
      <c r="B330" s="144" t="s">
        <v>1020</v>
      </c>
      <c r="C330" s="144">
        <v>2</v>
      </c>
      <c r="D330" s="144" t="s">
        <v>680</v>
      </c>
      <c r="E330" s="145">
        <v>45191</v>
      </c>
      <c r="F330" s="146">
        <v>18250</v>
      </c>
      <c r="G330" s="147">
        <v>4</v>
      </c>
      <c r="H330" s="147">
        <v>44.7</v>
      </c>
      <c r="I330" s="145">
        <v>45291</v>
      </c>
      <c r="J330" s="146">
        <v>380.20833333333331</v>
      </c>
      <c r="K330" s="146">
        <v>1254.69</v>
      </c>
      <c r="L330" s="146">
        <v>16995.310000000001</v>
      </c>
    </row>
    <row r="331" spans="1:12" hidden="1" x14ac:dyDescent="0.25">
      <c r="A331" s="148" t="s">
        <v>1021</v>
      </c>
      <c r="B331" s="148" t="s">
        <v>1022</v>
      </c>
      <c r="C331" s="148">
        <v>2</v>
      </c>
      <c r="D331" s="148" t="s">
        <v>680</v>
      </c>
      <c r="E331" s="149">
        <v>45191</v>
      </c>
      <c r="F331" s="150">
        <v>13450</v>
      </c>
      <c r="G331" s="151">
        <v>4</v>
      </c>
      <c r="H331" s="151">
        <v>44.7</v>
      </c>
      <c r="I331" s="149">
        <v>45291</v>
      </c>
      <c r="J331" s="150">
        <v>280.20833333333331</v>
      </c>
      <c r="K331" s="150">
        <v>924.69</v>
      </c>
      <c r="L331" s="150">
        <v>12525.31</v>
      </c>
    </row>
    <row r="332" spans="1:12" hidden="1" x14ac:dyDescent="0.25">
      <c r="A332" s="144" t="s">
        <v>1023</v>
      </c>
      <c r="B332" s="144" t="s">
        <v>1020</v>
      </c>
      <c r="C332" s="144">
        <v>2</v>
      </c>
      <c r="D332" s="144" t="s">
        <v>680</v>
      </c>
      <c r="E332" s="145">
        <v>45191</v>
      </c>
      <c r="F332" s="146">
        <v>18250</v>
      </c>
      <c r="G332" s="147">
        <v>4</v>
      </c>
      <c r="H332" s="147">
        <v>44.7</v>
      </c>
      <c r="I332" s="145">
        <v>45291</v>
      </c>
      <c r="J332" s="146">
        <v>380.20833333333331</v>
      </c>
      <c r="K332" s="146">
        <v>1254.69</v>
      </c>
      <c r="L332" s="146">
        <v>16995.310000000001</v>
      </c>
    </row>
    <row r="333" spans="1:12" hidden="1" x14ac:dyDescent="0.25">
      <c r="A333" s="148" t="s">
        <v>1024</v>
      </c>
      <c r="B333" s="148" t="s">
        <v>1025</v>
      </c>
      <c r="C333" s="148">
        <v>2</v>
      </c>
      <c r="D333" s="148" t="s">
        <v>680</v>
      </c>
      <c r="E333" s="149">
        <v>45191</v>
      </c>
      <c r="F333" s="150">
        <v>6200</v>
      </c>
      <c r="G333" s="151">
        <v>4</v>
      </c>
      <c r="H333" s="151">
        <v>44.7</v>
      </c>
      <c r="I333" s="149">
        <v>45291</v>
      </c>
      <c r="J333" s="150">
        <v>129.16666666666666</v>
      </c>
      <c r="K333" s="150">
        <v>426.26</v>
      </c>
      <c r="L333" s="150">
        <v>5773.74</v>
      </c>
    </row>
    <row r="334" spans="1:12" hidden="1" x14ac:dyDescent="0.25">
      <c r="A334" s="144" t="s">
        <v>1026</v>
      </c>
      <c r="B334" s="144" t="s">
        <v>1027</v>
      </c>
      <c r="C334" s="144">
        <v>2</v>
      </c>
      <c r="D334" s="144" t="s">
        <v>680</v>
      </c>
      <c r="E334" s="145">
        <v>45191</v>
      </c>
      <c r="F334" s="146">
        <v>9450</v>
      </c>
      <c r="G334" s="147">
        <v>4</v>
      </c>
      <c r="H334" s="147">
        <v>44.7</v>
      </c>
      <c r="I334" s="145">
        <v>45291</v>
      </c>
      <c r="J334" s="146">
        <v>196.875</v>
      </c>
      <c r="K334" s="146">
        <v>649.70000000000005</v>
      </c>
      <c r="L334" s="146">
        <v>8800.2999999999993</v>
      </c>
    </row>
    <row r="335" spans="1:12" hidden="1" x14ac:dyDescent="0.25">
      <c r="A335" s="148" t="s">
        <v>1028</v>
      </c>
      <c r="B335" s="148" t="s">
        <v>1027</v>
      </c>
      <c r="C335" s="148">
        <v>2</v>
      </c>
      <c r="D335" s="148" t="s">
        <v>680</v>
      </c>
      <c r="E335" s="149">
        <v>45191</v>
      </c>
      <c r="F335" s="150">
        <v>9450</v>
      </c>
      <c r="G335" s="151">
        <v>4</v>
      </c>
      <c r="H335" s="151">
        <v>44.7</v>
      </c>
      <c r="I335" s="149">
        <v>45291</v>
      </c>
      <c r="J335" s="150">
        <v>196.875</v>
      </c>
      <c r="K335" s="150">
        <v>649.70000000000005</v>
      </c>
      <c r="L335" s="150">
        <v>8800.2999999999993</v>
      </c>
    </row>
    <row r="336" spans="1:12" hidden="1" x14ac:dyDescent="0.25">
      <c r="A336" s="144" t="s">
        <v>1029</v>
      </c>
      <c r="B336" s="144" t="s">
        <v>1022</v>
      </c>
      <c r="C336" s="144">
        <v>2</v>
      </c>
      <c r="D336" s="144" t="s">
        <v>680</v>
      </c>
      <c r="E336" s="145">
        <v>45191</v>
      </c>
      <c r="F336" s="146">
        <v>13450.01</v>
      </c>
      <c r="G336" s="147">
        <v>4</v>
      </c>
      <c r="H336" s="147">
        <v>44.7</v>
      </c>
      <c r="I336" s="145">
        <v>45291</v>
      </c>
      <c r="J336" s="146">
        <v>280.20854166666669</v>
      </c>
      <c r="K336" s="146">
        <v>924.69</v>
      </c>
      <c r="L336" s="146">
        <v>12525.32</v>
      </c>
    </row>
    <row r="337" spans="1:12" hidden="1" x14ac:dyDescent="0.25">
      <c r="A337" s="148" t="s">
        <v>1030</v>
      </c>
      <c r="B337" s="148" t="s">
        <v>1031</v>
      </c>
      <c r="C337" s="148">
        <v>2</v>
      </c>
      <c r="D337" s="148" t="s">
        <v>680</v>
      </c>
      <c r="E337" s="149">
        <v>45191</v>
      </c>
      <c r="F337" s="150">
        <v>18250</v>
      </c>
      <c r="G337" s="151">
        <v>4</v>
      </c>
      <c r="H337" s="151">
        <v>44.7</v>
      </c>
      <c r="I337" s="149">
        <v>45291</v>
      </c>
      <c r="J337" s="150">
        <v>380.20833333333331</v>
      </c>
      <c r="K337" s="150">
        <v>1254.69</v>
      </c>
      <c r="L337" s="150">
        <v>16995.310000000001</v>
      </c>
    </row>
    <row r="338" spans="1:12" hidden="1" x14ac:dyDescent="0.25">
      <c r="A338" s="144" t="s">
        <v>1032</v>
      </c>
      <c r="B338" s="144" t="s">
        <v>1031</v>
      </c>
      <c r="C338" s="144">
        <v>2</v>
      </c>
      <c r="D338" s="144" t="s">
        <v>680</v>
      </c>
      <c r="E338" s="145">
        <v>45191</v>
      </c>
      <c r="F338" s="146">
        <v>18250</v>
      </c>
      <c r="G338" s="147">
        <v>4</v>
      </c>
      <c r="H338" s="147">
        <v>44.7</v>
      </c>
      <c r="I338" s="145">
        <v>45291</v>
      </c>
      <c r="J338" s="146">
        <v>380.20833333333331</v>
      </c>
      <c r="K338" s="146">
        <v>1254.69</v>
      </c>
      <c r="L338" s="146">
        <v>16995.310000000001</v>
      </c>
    </row>
    <row r="339" spans="1:12" hidden="1" x14ac:dyDescent="0.25">
      <c r="A339" s="148" t="s">
        <v>1033</v>
      </c>
      <c r="B339" s="148" t="s">
        <v>1031</v>
      </c>
      <c r="C339" s="148">
        <v>2</v>
      </c>
      <c r="D339" s="148" t="s">
        <v>680</v>
      </c>
      <c r="E339" s="149">
        <v>45191</v>
      </c>
      <c r="F339" s="150">
        <v>18250</v>
      </c>
      <c r="G339" s="151">
        <v>4</v>
      </c>
      <c r="H339" s="151">
        <v>44.7</v>
      </c>
      <c r="I339" s="149">
        <v>45291</v>
      </c>
      <c r="J339" s="150">
        <v>380.20833333333331</v>
      </c>
      <c r="K339" s="150">
        <v>1254.69</v>
      </c>
      <c r="L339" s="150">
        <v>16995.310000000001</v>
      </c>
    </row>
    <row r="340" spans="1:12" hidden="1" x14ac:dyDescent="0.25">
      <c r="A340" s="144" t="s">
        <v>1034</v>
      </c>
      <c r="B340" s="144" t="s">
        <v>1031</v>
      </c>
      <c r="C340" s="144">
        <v>2</v>
      </c>
      <c r="D340" s="144" t="s">
        <v>680</v>
      </c>
      <c r="E340" s="145">
        <v>45191</v>
      </c>
      <c r="F340" s="146">
        <v>18250</v>
      </c>
      <c r="G340" s="147">
        <v>4</v>
      </c>
      <c r="H340" s="147">
        <v>44.7</v>
      </c>
      <c r="I340" s="145">
        <v>45291</v>
      </c>
      <c r="J340" s="146">
        <v>380.20833333333331</v>
      </c>
      <c r="K340" s="146">
        <v>1254.69</v>
      </c>
      <c r="L340" s="146">
        <v>16995.310000000001</v>
      </c>
    </row>
    <row r="341" spans="1:12" hidden="1" x14ac:dyDescent="0.25">
      <c r="A341" s="148" t="s">
        <v>1035</v>
      </c>
      <c r="B341" s="148" t="s">
        <v>1036</v>
      </c>
      <c r="C341" s="148">
        <v>2</v>
      </c>
      <c r="D341" s="148" t="s">
        <v>747</v>
      </c>
      <c r="E341" s="149">
        <v>45191</v>
      </c>
      <c r="F341" s="150">
        <v>0</v>
      </c>
      <c r="G341" s="151">
        <v>4</v>
      </c>
      <c r="H341" s="151">
        <v>48</v>
      </c>
      <c r="I341" s="148" t="s">
        <v>748</v>
      </c>
      <c r="J341" s="150">
        <v>0</v>
      </c>
      <c r="K341" s="150">
        <v>0</v>
      </c>
      <c r="L341" s="150">
        <v>0</v>
      </c>
    </row>
    <row r="342" spans="1:12" hidden="1" x14ac:dyDescent="0.25">
      <c r="A342" s="144" t="s">
        <v>1037</v>
      </c>
      <c r="B342" s="144" t="s">
        <v>1036</v>
      </c>
      <c r="C342" s="144">
        <v>2</v>
      </c>
      <c r="D342" s="144" t="s">
        <v>747</v>
      </c>
      <c r="E342" s="145">
        <v>45191</v>
      </c>
      <c r="F342" s="146">
        <v>0</v>
      </c>
      <c r="G342" s="147">
        <v>4</v>
      </c>
      <c r="H342" s="147">
        <v>48</v>
      </c>
      <c r="I342" s="144" t="s">
        <v>748</v>
      </c>
      <c r="J342" s="146">
        <v>0</v>
      </c>
      <c r="K342" s="146">
        <v>0</v>
      </c>
      <c r="L342" s="146">
        <v>0</v>
      </c>
    </row>
    <row r="343" spans="1:12" hidden="1" x14ac:dyDescent="0.25">
      <c r="A343" s="148" t="s">
        <v>1038</v>
      </c>
      <c r="B343" s="148" t="s">
        <v>1036</v>
      </c>
      <c r="C343" s="148">
        <v>2</v>
      </c>
      <c r="D343" s="148" t="s">
        <v>747</v>
      </c>
      <c r="E343" s="149">
        <v>45191</v>
      </c>
      <c r="F343" s="150">
        <v>0</v>
      </c>
      <c r="G343" s="151">
        <v>4</v>
      </c>
      <c r="H343" s="151">
        <v>48</v>
      </c>
      <c r="I343" s="148" t="s">
        <v>748</v>
      </c>
      <c r="J343" s="150">
        <v>0</v>
      </c>
      <c r="K343" s="150">
        <v>0</v>
      </c>
      <c r="L343" s="150">
        <v>0</v>
      </c>
    </row>
    <row r="344" spans="1:12" hidden="1" x14ac:dyDescent="0.25">
      <c r="A344" s="144" t="s">
        <v>1039</v>
      </c>
      <c r="B344" s="144" t="s">
        <v>1040</v>
      </c>
      <c r="C344" s="144">
        <v>2</v>
      </c>
      <c r="D344" s="144" t="s">
        <v>1041</v>
      </c>
      <c r="E344" s="145">
        <v>45107</v>
      </c>
      <c r="F344" s="146">
        <v>8895.01</v>
      </c>
      <c r="G344" s="147">
        <v>4</v>
      </c>
      <c r="H344" s="147">
        <v>41.966666666666669</v>
      </c>
      <c r="I344" s="145">
        <v>45291</v>
      </c>
      <c r="J344" s="146">
        <v>185.31270833333335</v>
      </c>
      <c r="K344" s="146">
        <v>1118.04</v>
      </c>
      <c r="L344" s="146">
        <v>7776.97</v>
      </c>
    </row>
    <row r="345" spans="1:12" hidden="1" x14ac:dyDescent="0.25">
      <c r="A345" s="148" t="s">
        <v>1042</v>
      </c>
      <c r="B345" s="148" t="s">
        <v>1043</v>
      </c>
      <c r="C345" s="148">
        <v>4</v>
      </c>
      <c r="D345" s="148" t="s">
        <v>1044</v>
      </c>
      <c r="E345" s="149">
        <v>45107</v>
      </c>
      <c r="F345" s="150">
        <v>8727.4599999999991</v>
      </c>
      <c r="G345" s="151">
        <v>4</v>
      </c>
      <c r="H345" s="151">
        <v>41.966666666666669</v>
      </c>
      <c r="I345" s="149">
        <v>45291</v>
      </c>
      <c r="J345" s="150">
        <v>181.82208333333332</v>
      </c>
      <c r="K345" s="150">
        <v>1096.98</v>
      </c>
      <c r="L345" s="150">
        <v>7630.48</v>
      </c>
    </row>
    <row r="346" spans="1:12" hidden="1" x14ac:dyDescent="0.25">
      <c r="A346" s="144" t="s">
        <v>1045</v>
      </c>
      <c r="B346" s="144" t="s">
        <v>1043</v>
      </c>
      <c r="C346" s="144">
        <v>4</v>
      </c>
      <c r="D346" s="144" t="s">
        <v>1044</v>
      </c>
      <c r="E346" s="145">
        <v>45107</v>
      </c>
      <c r="F346" s="146">
        <v>8727.4599999999991</v>
      </c>
      <c r="G346" s="147">
        <v>4</v>
      </c>
      <c r="H346" s="147">
        <v>41.966666666666669</v>
      </c>
      <c r="I346" s="145">
        <v>45291</v>
      </c>
      <c r="J346" s="146">
        <v>181.82208333333332</v>
      </c>
      <c r="K346" s="146">
        <v>1096.98</v>
      </c>
      <c r="L346" s="146">
        <v>7630.48</v>
      </c>
    </row>
    <row r="347" spans="1:12" hidden="1" x14ac:dyDescent="0.25">
      <c r="A347" s="148" t="s">
        <v>1046</v>
      </c>
      <c r="B347" s="148" t="s">
        <v>1043</v>
      </c>
      <c r="C347" s="148">
        <v>4</v>
      </c>
      <c r="D347" s="148" t="s">
        <v>1047</v>
      </c>
      <c r="E347" s="149">
        <v>45107</v>
      </c>
      <c r="F347" s="150">
        <v>8727.4599999999991</v>
      </c>
      <c r="G347" s="151">
        <v>4</v>
      </c>
      <c r="H347" s="151">
        <v>41.966666666666669</v>
      </c>
      <c r="I347" s="149">
        <v>45291</v>
      </c>
      <c r="J347" s="150">
        <v>181.82208333333332</v>
      </c>
      <c r="K347" s="150">
        <v>1096.98</v>
      </c>
      <c r="L347" s="150">
        <v>7630.48</v>
      </c>
    </row>
    <row r="348" spans="1:12" hidden="1" x14ac:dyDescent="0.25">
      <c r="A348" s="144" t="s">
        <v>1048</v>
      </c>
      <c r="B348" s="144" t="s">
        <v>1043</v>
      </c>
      <c r="C348" s="144">
        <v>4</v>
      </c>
      <c r="D348" s="144" t="s">
        <v>1047</v>
      </c>
      <c r="E348" s="145">
        <v>45107</v>
      </c>
      <c r="F348" s="146">
        <v>8727.4599999999991</v>
      </c>
      <c r="G348" s="147">
        <v>4</v>
      </c>
      <c r="H348" s="147">
        <v>41.966666666666669</v>
      </c>
      <c r="I348" s="145">
        <v>45291</v>
      </c>
      <c r="J348" s="146">
        <v>181.82208333333332</v>
      </c>
      <c r="K348" s="146">
        <v>1096.98</v>
      </c>
      <c r="L348" s="146">
        <v>7630.48</v>
      </c>
    </row>
    <row r="349" spans="1:12" hidden="1" x14ac:dyDescent="0.25">
      <c r="A349" s="148" t="s">
        <v>1049</v>
      </c>
      <c r="B349" s="148" t="s">
        <v>1043</v>
      </c>
      <c r="C349" s="148">
        <v>4</v>
      </c>
      <c r="D349" s="148" t="s">
        <v>1050</v>
      </c>
      <c r="E349" s="149">
        <v>45107</v>
      </c>
      <c r="F349" s="150">
        <v>8727.4599999999991</v>
      </c>
      <c r="G349" s="151">
        <v>4</v>
      </c>
      <c r="H349" s="151">
        <v>41.966666666666669</v>
      </c>
      <c r="I349" s="149">
        <v>45291</v>
      </c>
      <c r="J349" s="150">
        <v>181.82208333333332</v>
      </c>
      <c r="K349" s="150">
        <v>1096.98</v>
      </c>
      <c r="L349" s="150">
        <v>7630.48</v>
      </c>
    </row>
    <row r="350" spans="1:12" hidden="1" x14ac:dyDescent="0.25">
      <c r="A350" s="144" t="s">
        <v>1051</v>
      </c>
      <c r="B350" s="144" t="s">
        <v>1043</v>
      </c>
      <c r="C350" s="144">
        <v>4</v>
      </c>
      <c r="D350" s="144" t="s">
        <v>1050</v>
      </c>
      <c r="E350" s="145">
        <v>45107</v>
      </c>
      <c r="F350" s="146">
        <v>8727.4599999999991</v>
      </c>
      <c r="G350" s="147">
        <v>4</v>
      </c>
      <c r="H350" s="147">
        <v>41.966666666666669</v>
      </c>
      <c r="I350" s="145">
        <v>45291</v>
      </c>
      <c r="J350" s="146">
        <v>181.82208333333332</v>
      </c>
      <c r="K350" s="146">
        <v>1096.98</v>
      </c>
      <c r="L350" s="146">
        <v>7630.48</v>
      </c>
    </row>
    <row r="351" spans="1:12" hidden="1" x14ac:dyDescent="0.25">
      <c r="A351" s="148" t="s">
        <v>1052</v>
      </c>
      <c r="B351" s="148" t="s">
        <v>1043</v>
      </c>
      <c r="C351" s="148">
        <v>4</v>
      </c>
      <c r="D351" s="148" t="s">
        <v>1053</v>
      </c>
      <c r="E351" s="149">
        <v>45107</v>
      </c>
      <c r="F351" s="150">
        <v>8727.4599999999991</v>
      </c>
      <c r="G351" s="151">
        <v>4</v>
      </c>
      <c r="H351" s="151">
        <v>41.966666666666669</v>
      </c>
      <c r="I351" s="149">
        <v>45291</v>
      </c>
      <c r="J351" s="150">
        <v>181.82208333333332</v>
      </c>
      <c r="K351" s="150">
        <v>1096.98</v>
      </c>
      <c r="L351" s="150">
        <v>7630.48</v>
      </c>
    </row>
    <row r="352" spans="1:12" hidden="1" x14ac:dyDescent="0.25">
      <c r="A352" s="144" t="s">
        <v>1054</v>
      </c>
      <c r="B352" s="144" t="s">
        <v>1043</v>
      </c>
      <c r="C352" s="144">
        <v>4</v>
      </c>
      <c r="D352" s="144" t="s">
        <v>1053</v>
      </c>
      <c r="E352" s="145">
        <v>45107</v>
      </c>
      <c r="F352" s="146">
        <v>8727.4599999999991</v>
      </c>
      <c r="G352" s="147">
        <v>4</v>
      </c>
      <c r="H352" s="147">
        <v>41.966666666666669</v>
      </c>
      <c r="I352" s="145">
        <v>45291</v>
      </c>
      <c r="J352" s="146">
        <v>181.82208333333332</v>
      </c>
      <c r="K352" s="146">
        <v>1096.98</v>
      </c>
      <c r="L352" s="146">
        <v>7630.48</v>
      </c>
    </row>
    <row r="353" spans="1:12" hidden="1" x14ac:dyDescent="0.25">
      <c r="A353" s="148" t="s">
        <v>1055</v>
      </c>
      <c r="B353" s="148" t="s">
        <v>1043</v>
      </c>
      <c r="C353" s="148">
        <v>4</v>
      </c>
      <c r="D353" s="148" t="s">
        <v>1056</v>
      </c>
      <c r="E353" s="149">
        <v>45107</v>
      </c>
      <c r="F353" s="150">
        <v>8727.4599999999991</v>
      </c>
      <c r="G353" s="151">
        <v>4</v>
      </c>
      <c r="H353" s="151">
        <v>41.966666666666669</v>
      </c>
      <c r="I353" s="149">
        <v>45291</v>
      </c>
      <c r="J353" s="150">
        <v>181.82208333333332</v>
      </c>
      <c r="K353" s="150">
        <v>1096.98</v>
      </c>
      <c r="L353" s="150">
        <v>7630.48</v>
      </c>
    </row>
    <row r="354" spans="1:12" hidden="1" x14ac:dyDescent="0.25">
      <c r="A354" s="144" t="s">
        <v>1057</v>
      </c>
      <c r="B354" s="144" t="s">
        <v>1043</v>
      </c>
      <c r="C354" s="144">
        <v>4</v>
      </c>
      <c r="D354" s="144" t="s">
        <v>1056</v>
      </c>
      <c r="E354" s="145">
        <v>45107</v>
      </c>
      <c r="F354" s="146">
        <v>8727.4599999999991</v>
      </c>
      <c r="G354" s="147">
        <v>4</v>
      </c>
      <c r="H354" s="147">
        <v>41.966666666666669</v>
      </c>
      <c r="I354" s="145">
        <v>45291</v>
      </c>
      <c r="J354" s="146">
        <v>181.82208333333332</v>
      </c>
      <c r="K354" s="146">
        <v>1096.98</v>
      </c>
      <c r="L354" s="146">
        <v>7630.48</v>
      </c>
    </row>
    <row r="355" spans="1:12" hidden="1" x14ac:dyDescent="0.25">
      <c r="A355" s="148" t="s">
        <v>1058</v>
      </c>
      <c r="B355" s="148" t="s">
        <v>1043</v>
      </c>
      <c r="C355" s="148">
        <v>4</v>
      </c>
      <c r="D355" s="148" t="s">
        <v>1059</v>
      </c>
      <c r="E355" s="149">
        <v>45107</v>
      </c>
      <c r="F355" s="150">
        <v>8727.4599999999991</v>
      </c>
      <c r="G355" s="151">
        <v>4</v>
      </c>
      <c r="H355" s="151">
        <v>41.966666666666669</v>
      </c>
      <c r="I355" s="149">
        <v>45291</v>
      </c>
      <c r="J355" s="150">
        <v>181.82208333333332</v>
      </c>
      <c r="K355" s="150">
        <v>1096.98</v>
      </c>
      <c r="L355" s="150">
        <v>7630.48</v>
      </c>
    </row>
    <row r="356" spans="1:12" hidden="1" x14ac:dyDescent="0.25">
      <c r="A356" s="144" t="s">
        <v>1060</v>
      </c>
      <c r="B356" s="144" t="s">
        <v>1043</v>
      </c>
      <c r="C356" s="144">
        <v>4</v>
      </c>
      <c r="D356" s="144" t="s">
        <v>1059</v>
      </c>
      <c r="E356" s="145">
        <v>45107</v>
      </c>
      <c r="F356" s="146">
        <v>8727.4599999999991</v>
      </c>
      <c r="G356" s="147">
        <v>4</v>
      </c>
      <c r="H356" s="147">
        <v>41.966666666666669</v>
      </c>
      <c r="I356" s="145">
        <v>45291</v>
      </c>
      <c r="J356" s="146">
        <v>181.82208333333332</v>
      </c>
      <c r="K356" s="146">
        <v>1096.98</v>
      </c>
      <c r="L356" s="146">
        <v>7630.48</v>
      </c>
    </row>
    <row r="357" spans="1:12" hidden="1" x14ac:dyDescent="0.25">
      <c r="A357" s="148" t="s">
        <v>1061</v>
      </c>
      <c r="B357" s="148" t="s">
        <v>1043</v>
      </c>
      <c r="C357" s="148">
        <v>4</v>
      </c>
      <c r="D357" s="148" t="s">
        <v>1062</v>
      </c>
      <c r="E357" s="149">
        <v>45107</v>
      </c>
      <c r="F357" s="150">
        <v>8727.4599999999991</v>
      </c>
      <c r="G357" s="151">
        <v>4</v>
      </c>
      <c r="H357" s="151">
        <v>41.966666666666669</v>
      </c>
      <c r="I357" s="149">
        <v>45291</v>
      </c>
      <c r="J357" s="150">
        <v>181.82208333333332</v>
      </c>
      <c r="K357" s="150">
        <v>1096.98</v>
      </c>
      <c r="L357" s="150">
        <v>7630.48</v>
      </c>
    </row>
    <row r="358" spans="1:12" hidden="1" x14ac:dyDescent="0.25">
      <c r="A358" s="144" t="s">
        <v>1063</v>
      </c>
      <c r="B358" s="144" t="s">
        <v>1043</v>
      </c>
      <c r="C358" s="144">
        <v>4</v>
      </c>
      <c r="D358" s="144" t="s">
        <v>1062</v>
      </c>
      <c r="E358" s="145">
        <v>45107</v>
      </c>
      <c r="F358" s="146">
        <v>8727.4599999999991</v>
      </c>
      <c r="G358" s="147">
        <v>4</v>
      </c>
      <c r="H358" s="147">
        <v>41.966666666666669</v>
      </c>
      <c r="I358" s="145">
        <v>45291</v>
      </c>
      <c r="J358" s="146">
        <v>181.82208333333332</v>
      </c>
      <c r="K358" s="146">
        <v>1096.98</v>
      </c>
      <c r="L358" s="146">
        <v>7630.48</v>
      </c>
    </row>
    <row r="359" spans="1:12" hidden="1" x14ac:dyDescent="0.25">
      <c r="A359" s="148" t="s">
        <v>1064</v>
      </c>
      <c r="B359" s="148" t="s">
        <v>1043</v>
      </c>
      <c r="C359" s="148">
        <v>4</v>
      </c>
      <c r="D359" s="148" t="s">
        <v>1062</v>
      </c>
      <c r="E359" s="149">
        <v>45107</v>
      </c>
      <c r="F359" s="150">
        <v>8727.4599999999991</v>
      </c>
      <c r="G359" s="151">
        <v>4</v>
      </c>
      <c r="H359" s="151">
        <v>41.966666666666669</v>
      </c>
      <c r="I359" s="149">
        <v>45291</v>
      </c>
      <c r="J359" s="150">
        <v>181.82208333333332</v>
      </c>
      <c r="K359" s="150">
        <v>1096.98</v>
      </c>
      <c r="L359" s="150">
        <v>7630.48</v>
      </c>
    </row>
    <row r="360" spans="1:12" ht="22.5" hidden="1" x14ac:dyDescent="0.25">
      <c r="A360" s="144" t="s">
        <v>1065</v>
      </c>
      <c r="B360" s="144" t="s">
        <v>1043</v>
      </c>
      <c r="C360" s="144">
        <v>4</v>
      </c>
      <c r="D360" s="144" t="s">
        <v>1066</v>
      </c>
      <c r="E360" s="145">
        <v>45107</v>
      </c>
      <c r="F360" s="146">
        <v>8727.4599999999991</v>
      </c>
      <c r="G360" s="147">
        <v>4</v>
      </c>
      <c r="H360" s="147">
        <v>41.966666666666669</v>
      </c>
      <c r="I360" s="145">
        <v>45291</v>
      </c>
      <c r="J360" s="146">
        <v>181.82208333333332</v>
      </c>
      <c r="K360" s="146">
        <v>1096.98</v>
      </c>
      <c r="L360" s="146">
        <v>7630.48</v>
      </c>
    </row>
    <row r="361" spans="1:12" ht="22.5" hidden="1" x14ac:dyDescent="0.25">
      <c r="A361" s="148" t="s">
        <v>1067</v>
      </c>
      <c r="B361" s="148" t="s">
        <v>1043</v>
      </c>
      <c r="C361" s="148">
        <v>4</v>
      </c>
      <c r="D361" s="148" t="s">
        <v>1066</v>
      </c>
      <c r="E361" s="149">
        <v>45107</v>
      </c>
      <c r="F361" s="150">
        <v>8727.4599999999991</v>
      </c>
      <c r="G361" s="151">
        <v>4</v>
      </c>
      <c r="H361" s="151">
        <v>41.966666666666669</v>
      </c>
      <c r="I361" s="149">
        <v>45291</v>
      </c>
      <c r="J361" s="150">
        <v>181.82208333333332</v>
      </c>
      <c r="K361" s="150">
        <v>1096.98</v>
      </c>
      <c r="L361" s="150">
        <v>7630.48</v>
      </c>
    </row>
    <row r="362" spans="1:12" ht="22.5" hidden="1" x14ac:dyDescent="0.25">
      <c r="A362" s="144" t="s">
        <v>1068</v>
      </c>
      <c r="B362" s="144" t="s">
        <v>1043</v>
      </c>
      <c r="C362" s="144">
        <v>4</v>
      </c>
      <c r="D362" s="144" t="s">
        <v>1066</v>
      </c>
      <c r="E362" s="145">
        <v>45107</v>
      </c>
      <c r="F362" s="146">
        <v>8727.4599999999991</v>
      </c>
      <c r="G362" s="147">
        <v>4</v>
      </c>
      <c r="H362" s="147">
        <v>41.966666666666669</v>
      </c>
      <c r="I362" s="145">
        <v>45291</v>
      </c>
      <c r="J362" s="146">
        <v>181.82208333333332</v>
      </c>
      <c r="K362" s="146">
        <v>1096.98</v>
      </c>
      <c r="L362" s="146">
        <v>7630.48</v>
      </c>
    </row>
    <row r="363" spans="1:12" hidden="1" x14ac:dyDescent="0.25">
      <c r="A363" s="148" t="s">
        <v>1069</v>
      </c>
      <c r="B363" s="148" t="s">
        <v>1043</v>
      </c>
      <c r="C363" s="148">
        <v>4</v>
      </c>
      <c r="D363" s="148" t="s">
        <v>1070</v>
      </c>
      <c r="E363" s="149">
        <v>45107</v>
      </c>
      <c r="F363" s="150">
        <v>8727.4599999999991</v>
      </c>
      <c r="G363" s="151">
        <v>4</v>
      </c>
      <c r="H363" s="151">
        <v>41.966666666666669</v>
      </c>
      <c r="I363" s="149">
        <v>45291</v>
      </c>
      <c r="J363" s="150">
        <v>181.82208333333332</v>
      </c>
      <c r="K363" s="150">
        <v>1096.98</v>
      </c>
      <c r="L363" s="150">
        <v>7630.48</v>
      </c>
    </row>
    <row r="364" spans="1:12" hidden="1" x14ac:dyDescent="0.25">
      <c r="A364" s="144" t="s">
        <v>1071</v>
      </c>
      <c r="B364" s="144" t="s">
        <v>1043</v>
      </c>
      <c r="C364" s="144">
        <v>4</v>
      </c>
      <c r="D364" s="144" t="s">
        <v>1070</v>
      </c>
      <c r="E364" s="145">
        <v>45107</v>
      </c>
      <c r="F364" s="146">
        <v>8727.4599999999991</v>
      </c>
      <c r="G364" s="147">
        <v>4</v>
      </c>
      <c r="H364" s="147">
        <v>41.966666666666669</v>
      </c>
      <c r="I364" s="145">
        <v>45291</v>
      </c>
      <c r="J364" s="146">
        <v>181.82208333333332</v>
      </c>
      <c r="K364" s="146">
        <v>1096.98</v>
      </c>
      <c r="L364" s="146">
        <v>7630.48</v>
      </c>
    </row>
    <row r="365" spans="1:12" hidden="1" x14ac:dyDescent="0.25">
      <c r="A365" s="148" t="s">
        <v>1072</v>
      </c>
      <c r="B365" s="148" t="s">
        <v>1043</v>
      </c>
      <c r="C365" s="148">
        <v>4</v>
      </c>
      <c r="D365" s="148" t="s">
        <v>1073</v>
      </c>
      <c r="E365" s="149">
        <v>45107</v>
      </c>
      <c r="F365" s="150">
        <v>8727.4599999999991</v>
      </c>
      <c r="G365" s="151">
        <v>4</v>
      </c>
      <c r="H365" s="151">
        <v>41.966666666666669</v>
      </c>
      <c r="I365" s="149">
        <v>45291</v>
      </c>
      <c r="J365" s="150">
        <v>181.82208333333332</v>
      </c>
      <c r="K365" s="150">
        <v>1096.98</v>
      </c>
      <c r="L365" s="150">
        <v>7630.48</v>
      </c>
    </row>
    <row r="366" spans="1:12" hidden="1" x14ac:dyDescent="0.25">
      <c r="A366" s="144" t="s">
        <v>1074</v>
      </c>
      <c r="B366" s="144" t="s">
        <v>1043</v>
      </c>
      <c r="C366" s="144">
        <v>4</v>
      </c>
      <c r="D366" s="144" t="s">
        <v>1073</v>
      </c>
      <c r="E366" s="145">
        <v>45107</v>
      </c>
      <c r="F366" s="146">
        <v>8727.4599999999991</v>
      </c>
      <c r="G366" s="147">
        <v>4</v>
      </c>
      <c r="H366" s="147">
        <v>41.966666666666669</v>
      </c>
      <c r="I366" s="145">
        <v>45291</v>
      </c>
      <c r="J366" s="146">
        <v>181.82208333333332</v>
      </c>
      <c r="K366" s="146">
        <v>1096.98</v>
      </c>
      <c r="L366" s="146">
        <v>7630.48</v>
      </c>
    </row>
    <row r="367" spans="1:12" hidden="1" x14ac:dyDescent="0.25">
      <c r="A367" s="148" t="s">
        <v>1075</v>
      </c>
      <c r="B367" s="148" t="s">
        <v>1043</v>
      </c>
      <c r="C367" s="148">
        <v>4</v>
      </c>
      <c r="D367" s="148" t="s">
        <v>1076</v>
      </c>
      <c r="E367" s="149">
        <v>45107</v>
      </c>
      <c r="F367" s="150">
        <v>8727.4599999999991</v>
      </c>
      <c r="G367" s="151">
        <v>4</v>
      </c>
      <c r="H367" s="151">
        <v>41.966666666666669</v>
      </c>
      <c r="I367" s="149">
        <v>45291</v>
      </c>
      <c r="J367" s="150">
        <v>181.82208333333332</v>
      </c>
      <c r="K367" s="150">
        <v>1096.98</v>
      </c>
      <c r="L367" s="150">
        <v>7630.48</v>
      </c>
    </row>
    <row r="368" spans="1:12" hidden="1" x14ac:dyDescent="0.25">
      <c r="A368" s="144" t="s">
        <v>1077</v>
      </c>
      <c r="B368" s="144" t="s">
        <v>1043</v>
      </c>
      <c r="C368" s="144">
        <v>4</v>
      </c>
      <c r="D368" s="144" t="s">
        <v>1076</v>
      </c>
      <c r="E368" s="145">
        <v>45107</v>
      </c>
      <c r="F368" s="146">
        <v>8727.4599999999991</v>
      </c>
      <c r="G368" s="147">
        <v>4</v>
      </c>
      <c r="H368" s="147">
        <v>41.966666666666669</v>
      </c>
      <c r="I368" s="145">
        <v>45291</v>
      </c>
      <c r="J368" s="146">
        <v>181.82208333333332</v>
      </c>
      <c r="K368" s="146">
        <v>1096.98</v>
      </c>
      <c r="L368" s="146">
        <v>7630.48</v>
      </c>
    </row>
    <row r="369" spans="1:12" hidden="1" x14ac:dyDescent="0.25">
      <c r="A369" s="148" t="s">
        <v>1078</v>
      </c>
      <c r="B369" s="148" t="s">
        <v>1043</v>
      </c>
      <c r="C369" s="148">
        <v>4</v>
      </c>
      <c r="D369" s="148" t="s">
        <v>1076</v>
      </c>
      <c r="E369" s="149">
        <v>45107</v>
      </c>
      <c r="F369" s="150">
        <v>8727.4599999999991</v>
      </c>
      <c r="G369" s="151">
        <v>4</v>
      </c>
      <c r="H369" s="151">
        <v>41.966666666666669</v>
      </c>
      <c r="I369" s="149">
        <v>45291</v>
      </c>
      <c r="J369" s="150">
        <v>181.82208333333332</v>
      </c>
      <c r="K369" s="150">
        <v>1096.98</v>
      </c>
      <c r="L369" s="150">
        <v>7630.48</v>
      </c>
    </row>
    <row r="370" spans="1:12" hidden="1" x14ac:dyDescent="0.25">
      <c r="A370" s="144" t="s">
        <v>1079</v>
      </c>
      <c r="B370" s="144" t="s">
        <v>1043</v>
      </c>
      <c r="C370" s="144">
        <v>4</v>
      </c>
      <c r="D370" s="144" t="s">
        <v>1080</v>
      </c>
      <c r="E370" s="145">
        <v>45107</v>
      </c>
      <c r="F370" s="146">
        <v>8727.4599999999991</v>
      </c>
      <c r="G370" s="147">
        <v>4</v>
      </c>
      <c r="H370" s="147">
        <v>41.966666666666669</v>
      </c>
      <c r="I370" s="145">
        <v>45291</v>
      </c>
      <c r="J370" s="146">
        <v>181.82208333333332</v>
      </c>
      <c r="K370" s="146">
        <v>1096.98</v>
      </c>
      <c r="L370" s="146">
        <v>7630.48</v>
      </c>
    </row>
    <row r="371" spans="1:12" hidden="1" x14ac:dyDescent="0.25">
      <c r="A371" s="148" t="s">
        <v>1081</v>
      </c>
      <c r="B371" s="148" t="s">
        <v>1043</v>
      </c>
      <c r="C371" s="148">
        <v>4</v>
      </c>
      <c r="D371" s="148" t="s">
        <v>1080</v>
      </c>
      <c r="E371" s="149">
        <v>45107</v>
      </c>
      <c r="F371" s="150">
        <v>8727.4599999999991</v>
      </c>
      <c r="G371" s="151">
        <v>4</v>
      </c>
      <c r="H371" s="151">
        <v>41.966666666666669</v>
      </c>
      <c r="I371" s="149">
        <v>45291</v>
      </c>
      <c r="J371" s="150">
        <v>181.82208333333332</v>
      </c>
      <c r="K371" s="150">
        <v>1096.98</v>
      </c>
      <c r="L371" s="150">
        <v>7630.48</v>
      </c>
    </row>
    <row r="372" spans="1:12" hidden="1" x14ac:dyDescent="0.25">
      <c r="A372" s="144" t="s">
        <v>1082</v>
      </c>
      <c r="B372" s="144" t="s">
        <v>1043</v>
      </c>
      <c r="C372" s="144">
        <v>4</v>
      </c>
      <c r="D372" s="144" t="s">
        <v>1080</v>
      </c>
      <c r="E372" s="145">
        <v>45107</v>
      </c>
      <c r="F372" s="146">
        <v>8727.4599999999991</v>
      </c>
      <c r="G372" s="147">
        <v>4</v>
      </c>
      <c r="H372" s="147">
        <v>41.966666666666669</v>
      </c>
      <c r="I372" s="145">
        <v>45291</v>
      </c>
      <c r="J372" s="146">
        <v>181.82208333333332</v>
      </c>
      <c r="K372" s="146">
        <v>1096.98</v>
      </c>
      <c r="L372" s="146">
        <v>7630.48</v>
      </c>
    </row>
    <row r="373" spans="1:12" hidden="1" x14ac:dyDescent="0.25">
      <c r="A373" s="148" t="s">
        <v>1083</v>
      </c>
      <c r="B373" s="148" t="s">
        <v>1043</v>
      </c>
      <c r="C373" s="148">
        <v>4</v>
      </c>
      <c r="D373" s="148" t="s">
        <v>1084</v>
      </c>
      <c r="E373" s="149">
        <v>45107</v>
      </c>
      <c r="F373" s="150">
        <v>8727.4599999999991</v>
      </c>
      <c r="G373" s="151">
        <v>4</v>
      </c>
      <c r="H373" s="151">
        <v>41.966666666666669</v>
      </c>
      <c r="I373" s="149">
        <v>45291</v>
      </c>
      <c r="J373" s="150">
        <v>181.82208333333332</v>
      </c>
      <c r="K373" s="150">
        <v>1096.98</v>
      </c>
      <c r="L373" s="150">
        <v>7630.48</v>
      </c>
    </row>
    <row r="374" spans="1:12" hidden="1" x14ac:dyDescent="0.25">
      <c r="A374" s="144" t="s">
        <v>1085</v>
      </c>
      <c r="B374" s="144" t="s">
        <v>1043</v>
      </c>
      <c r="C374" s="144">
        <v>4</v>
      </c>
      <c r="D374" s="144" t="s">
        <v>1084</v>
      </c>
      <c r="E374" s="145">
        <v>45107</v>
      </c>
      <c r="F374" s="146">
        <v>8727.4599999999991</v>
      </c>
      <c r="G374" s="147">
        <v>4</v>
      </c>
      <c r="H374" s="147">
        <v>41.966666666666669</v>
      </c>
      <c r="I374" s="145">
        <v>45291</v>
      </c>
      <c r="J374" s="146">
        <v>181.82208333333332</v>
      </c>
      <c r="K374" s="146">
        <v>1096.98</v>
      </c>
      <c r="L374" s="146">
        <v>7630.48</v>
      </c>
    </row>
    <row r="375" spans="1:12" hidden="1" x14ac:dyDescent="0.25">
      <c r="A375" s="148" t="s">
        <v>1086</v>
      </c>
      <c r="B375" s="148" t="s">
        <v>1043</v>
      </c>
      <c r="C375" s="148">
        <v>4</v>
      </c>
      <c r="D375" s="148" t="s">
        <v>1087</v>
      </c>
      <c r="E375" s="149">
        <v>45107</v>
      </c>
      <c r="F375" s="150">
        <v>8727.4599999999991</v>
      </c>
      <c r="G375" s="151">
        <v>4</v>
      </c>
      <c r="H375" s="151">
        <v>41.966666666666669</v>
      </c>
      <c r="I375" s="149">
        <v>45291</v>
      </c>
      <c r="J375" s="150">
        <v>181.82208333333332</v>
      </c>
      <c r="K375" s="150">
        <v>1096.98</v>
      </c>
      <c r="L375" s="150">
        <v>7630.48</v>
      </c>
    </row>
    <row r="376" spans="1:12" hidden="1" x14ac:dyDescent="0.25">
      <c r="A376" s="144" t="s">
        <v>1088</v>
      </c>
      <c r="B376" s="144" t="s">
        <v>1043</v>
      </c>
      <c r="C376" s="144">
        <v>4</v>
      </c>
      <c r="D376" s="144" t="s">
        <v>1087</v>
      </c>
      <c r="E376" s="145">
        <v>45107</v>
      </c>
      <c r="F376" s="146">
        <v>8727.4599999999991</v>
      </c>
      <c r="G376" s="147">
        <v>4</v>
      </c>
      <c r="H376" s="147">
        <v>41.966666666666669</v>
      </c>
      <c r="I376" s="145">
        <v>45291</v>
      </c>
      <c r="J376" s="146">
        <v>181.82208333333332</v>
      </c>
      <c r="K376" s="146">
        <v>1096.98</v>
      </c>
      <c r="L376" s="146">
        <v>7630.48</v>
      </c>
    </row>
    <row r="377" spans="1:12" hidden="1" x14ac:dyDescent="0.25">
      <c r="A377" s="148" t="s">
        <v>1089</v>
      </c>
      <c r="B377" s="148" t="s">
        <v>1043</v>
      </c>
      <c r="C377" s="148">
        <v>4</v>
      </c>
      <c r="D377" s="148" t="s">
        <v>1090</v>
      </c>
      <c r="E377" s="149">
        <v>45107</v>
      </c>
      <c r="F377" s="150">
        <v>8727.4599999999991</v>
      </c>
      <c r="G377" s="151">
        <v>4</v>
      </c>
      <c r="H377" s="151">
        <v>41.966666666666669</v>
      </c>
      <c r="I377" s="149">
        <v>45291</v>
      </c>
      <c r="J377" s="150">
        <v>181.82208333333332</v>
      </c>
      <c r="K377" s="150">
        <v>1096.98</v>
      </c>
      <c r="L377" s="150">
        <v>7630.48</v>
      </c>
    </row>
    <row r="378" spans="1:12" hidden="1" x14ac:dyDescent="0.25">
      <c r="A378" s="144" t="s">
        <v>1091</v>
      </c>
      <c r="B378" s="144" t="s">
        <v>1043</v>
      </c>
      <c r="C378" s="144">
        <v>4</v>
      </c>
      <c r="D378" s="144" t="s">
        <v>1090</v>
      </c>
      <c r="E378" s="145">
        <v>45107</v>
      </c>
      <c r="F378" s="146">
        <v>8727.4599999999991</v>
      </c>
      <c r="G378" s="147">
        <v>4</v>
      </c>
      <c r="H378" s="147">
        <v>41.966666666666669</v>
      </c>
      <c r="I378" s="145">
        <v>45291</v>
      </c>
      <c r="J378" s="146">
        <v>181.82208333333332</v>
      </c>
      <c r="K378" s="146">
        <v>1096.98</v>
      </c>
      <c r="L378" s="146">
        <v>7630.48</v>
      </c>
    </row>
    <row r="379" spans="1:12" hidden="1" x14ac:dyDescent="0.25">
      <c r="A379" s="148" t="s">
        <v>1092</v>
      </c>
      <c r="B379" s="148" t="s">
        <v>1043</v>
      </c>
      <c r="C379" s="148">
        <v>4</v>
      </c>
      <c r="D379" s="148" t="s">
        <v>1093</v>
      </c>
      <c r="E379" s="149">
        <v>45107</v>
      </c>
      <c r="F379" s="150">
        <v>8727.4599999999991</v>
      </c>
      <c r="G379" s="151">
        <v>4</v>
      </c>
      <c r="H379" s="151">
        <v>41.966666666666669</v>
      </c>
      <c r="I379" s="149">
        <v>45291</v>
      </c>
      <c r="J379" s="150">
        <v>181.82208333333332</v>
      </c>
      <c r="K379" s="150">
        <v>1096.98</v>
      </c>
      <c r="L379" s="150">
        <v>7630.48</v>
      </c>
    </row>
    <row r="380" spans="1:12" hidden="1" x14ac:dyDescent="0.25">
      <c r="A380" s="144" t="s">
        <v>1094</v>
      </c>
      <c r="B380" s="144" t="s">
        <v>1043</v>
      </c>
      <c r="C380" s="144">
        <v>4</v>
      </c>
      <c r="D380" s="144" t="s">
        <v>1093</v>
      </c>
      <c r="E380" s="145">
        <v>45107</v>
      </c>
      <c r="F380" s="146">
        <v>8727.4599999999991</v>
      </c>
      <c r="G380" s="147">
        <v>4</v>
      </c>
      <c r="H380" s="147">
        <v>41.966666666666669</v>
      </c>
      <c r="I380" s="145">
        <v>45291</v>
      </c>
      <c r="J380" s="146">
        <v>181.82208333333332</v>
      </c>
      <c r="K380" s="146">
        <v>1096.98</v>
      </c>
      <c r="L380" s="146">
        <v>7630.48</v>
      </c>
    </row>
    <row r="381" spans="1:12" hidden="1" x14ac:dyDescent="0.25">
      <c r="A381" s="148" t="s">
        <v>1095</v>
      </c>
      <c r="B381" s="148" t="s">
        <v>1043</v>
      </c>
      <c r="C381" s="148">
        <v>4</v>
      </c>
      <c r="D381" s="148" t="s">
        <v>1093</v>
      </c>
      <c r="E381" s="149">
        <v>45107</v>
      </c>
      <c r="F381" s="150">
        <v>8727.4599999999991</v>
      </c>
      <c r="G381" s="151">
        <v>4</v>
      </c>
      <c r="H381" s="151">
        <v>41.966666666666669</v>
      </c>
      <c r="I381" s="149">
        <v>45291</v>
      </c>
      <c r="J381" s="150">
        <v>181.82208333333332</v>
      </c>
      <c r="K381" s="150">
        <v>1096.98</v>
      </c>
      <c r="L381" s="150">
        <v>7630.48</v>
      </c>
    </row>
    <row r="382" spans="1:12" hidden="1" x14ac:dyDescent="0.25">
      <c r="A382" s="144" t="s">
        <v>1096</v>
      </c>
      <c r="B382" s="144" t="s">
        <v>1043</v>
      </c>
      <c r="C382" s="144">
        <v>4</v>
      </c>
      <c r="D382" s="144" t="s">
        <v>1093</v>
      </c>
      <c r="E382" s="145">
        <v>45107</v>
      </c>
      <c r="F382" s="146">
        <v>8727.4599999999991</v>
      </c>
      <c r="G382" s="147">
        <v>4</v>
      </c>
      <c r="H382" s="147">
        <v>41.966666666666669</v>
      </c>
      <c r="I382" s="145">
        <v>45291</v>
      </c>
      <c r="J382" s="146">
        <v>181.82208333333332</v>
      </c>
      <c r="K382" s="146">
        <v>1096.98</v>
      </c>
      <c r="L382" s="146">
        <v>7630.48</v>
      </c>
    </row>
    <row r="383" spans="1:12" hidden="1" x14ac:dyDescent="0.25">
      <c r="A383" s="148" t="s">
        <v>1097</v>
      </c>
      <c r="B383" s="148" t="s">
        <v>1043</v>
      </c>
      <c r="C383" s="148">
        <v>4</v>
      </c>
      <c r="D383" s="148" t="s">
        <v>1098</v>
      </c>
      <c r="E383" s="149">
        <v>45107</v>
      </c>
      <c r="F383" s="150">
        <v>8727.4599999999991</v>
      </c>
      <c r="G383" s="151">
        <v>4</v>
      </c>
      <c r="H383" s="151">
        <v>41.966666666666669</v>
      </c>
      <c r="I383" s="149">
        <v>45291</v>
      </c>
      <c r="J383" s="150">
        <v>181.82208333333332</v>
      </c>
      <c r="K383" s="150">
        <v>1096.98</v>
      </c>
      <c r="L383" s="150">
        <v>7630.48</v>
      </c>
    </row>
    <row r="384" spans="1:12" hidden="1" x14ac:dyDescent="0.25">
      <c r="A384" s="144" t="s">
        <v>1099</v>
      </c>
      <c r="B384" s="144" t="s">
        <v>1043</v>
      </c>
      <c r="C384" s="144">
        <v>4</v>
      </c>
      <c r="D384" s="144" t="s">
        <v>1098</v>
      </c>
      <c r="E384" s="145">
        <v>45107</v>
      </c>
      <c r="F384" s="146">
        <v>8727.4599999999991</v>
      </c>
      <c r="G384" s="147">
        <v>4</v>
      </c>
      <c r="H384" s="147">
        <v>41.966666666666669</v>
      </c>
      <c r="I384" s="145">
        <v>45291</v>
      </c>
      <c r="J384" s="146">
        <v>181.82208333333332</v>
      </c>
      <c r="K384" s="146">
        <v>1096.98</v>
      </c>
      <c r="L384" s="146">
        <v>7630.48</v>
      </c>
    </row>
    <row r="385" spans="1:12" hidden="1" x14ac:dyDescent="0.25">
      <c r="A385" s="148" t="s">
        <v>1100</v>
      </c>
      <c r="B385" s="148" t="s">
        <v>1043</v>
      </c>
      <c r="C385" s="148">
        <v>4</v>
      </c>
      <c r="D385" s="148" t="s">
        <v>1098</v>
      </c>
      <c r="E385" s="149">
        <v>45107</v>
      </c>
      <c r="F385" s="150">
        <v>8727.4599999999991</v>
      </c>
      <c r="G385" s="151">
        <v>4</v>
      </c>
      <c r="H385" s="151">
        <v>41.966666666666669</v>
      </c>
      <c r="I385" s="149">
        <v>45291</v>
      </c>
      <c r="J385" s="150">
        <v>181.82208333333332</v>
      </c>
      <c r="K385" s="150">
        <v>1096.98</v>
      </c>
      <c r="L385" s="150">
        <v>7630.48</v>
      </c>
    </row>
    <row r="386" spans="1:12" hidden="1" x14ac:dyDescent="0.25">
      <c r="A386" s="144" t="s">
        <v>1101</v>
      </c>
      <c r="B386" s="144" t="s">
        <v>1043</v>
      </c>
      <c r="C386" s="144">
        <v>4</v>
      </c>
      <c r="D386" s="144" t="s">
        <v>1098</v>
      </c>
      <c r="E386" s="145">
        <v>45107</v>
      </c>
      <c r="F386" s="146">
        <v>8727.4599999999991</v>
      </c>
      <c r="G386" s="147">
        <v>4</v>
      </c>
      <c r="H386" s="147">
        <v>41.966666666666669</v>
      </c>
      <c r="I386" s="145">
        <v>45291</v>
      </c>
      <c r="J386" s="146">
        <v>181.82208333333332</v>
      </c>
      <c r="K386" s="146">
        <v>1096.98</v>
      </c>
      <c r="L386" s="146">
        <v>7630.48</v>
      </c>
    </row>
    <row r="387" spans="1:12" hidden="1" x14ac:dyDescent="0.25">
      <c r="A387" s="148" t="s">
        <v>1102</v>
      </c>
      <c r="B387" s="148" t="s">
        <v>1043</v>
      </c>
      <c r="C387" s="148">
        <v>4</v>
      </c>
      <c r="D387" s="148" t="s">
        <v>1103</v>
      </c>
      <c r="E387" s="149">
        <v>45107</v>
      </c>
      <c r="F387" s="150">
        <v>8727.4599999999991</v>
      </c>
      <c r="G387" s="151">
        <v>4</v>
      </c>
      <c r="H387" s="151">
        <v>41.966666666666669</v>
      </c>
      <c r="I387" s="149">
        <v>45291</v>
      </c>
      <c r="J387" s="150">
        <v>181.82208333333332</v>
      </c>
      <c r="K387" s="150">
        <v>1096.98</v>
      </c>
      <c r="L387" s="150">
        <v>7630.48</v>
      </c>
    </row>
    <row r="388" spans="1:12" hidden="1" x14ac:dyDescent="0.25">
      <c r="A388" s="144" t="s">
        <v>1104</v>
      </c>
      <c r="B388" s="144" t="s">
        <v>1043</v>
      </c>
      <c r="C388" s="144">
        <v>4</v>
      </c>
      <c r="D388" s="144" t="s">
        <v>1103</v>
      </c>
      <c r="E388" s="145">
        <v>45107</v>
      </c>
      <c r="F388" s="146">
        <v>8727.4599999999991</v>
      </c>
      <c r="G388" s="147">
        <v>4</v>
      </c>
      <c r="H388" s="147">
        <v>41.966666666666669</v>
      </c>
      <c r="I388" s="145">
        <v>45291</v>
      </c>
      <c r="J388" s="146">
        <v>181.82208333333332</v>
      </c>
      <c r="K388" s="146">
        <v>1096.98</v>
      </c>
      <c r="L388" s="146">
        <v>7630.48</v>
      </c>
    </row>
    <row r="389" spans="1:12" hidden="1" x14ac:dyDescent="0.25">
      <c r="A389" s="148" t="s">
        <v>1105</v>
      </c>
      <c r="B389" s="148" t="s">
        <v>1043</v>
      </c>
      <c r="C389" s="148">
        <v>4</v>
      </c>
      <c r="D389" s="148" t="s">
        <v>1106</v>
      </c>
      <c r="E389" s="149">
        <v>45107</v>
      </c>
      <c r="F389" s="150">
        <v>8727.4599999999991</v>
      </c>
      <c r="G389" s="151">
        <v>4</v>
      </c>
      <c r="H389" s="151">
        <v>41.966666666666669</v>
      </c>
      <c r="I389" s="149">
        <v>45291</v>
      </c>
      <c r="J389" s="150">
        <v>181.82208333333332</v>
      </c>
      <c r="K389" s="150">
        <v>1096.98</v>
      </c>
      <c r="L389" s="150">
        <v>7630.48</v>
      </c>
    </row>
    <row r="390" spans="1:12" hidden="1" x14ac:dyDescent="0.25">
      <c r="A390" s="144" t="s">
        <v>1107</v>
      </c>
      <c r="B390" s="144" t="s">
        <v>1043</v>
      </c>
      <c r="C390" s="144">
        <v>4</v>
      </c>
      <c r="D390" s="144" t="s">
        <v>1106</v>
      </c>
      <c r="E390" s="145">
        <v>45107</v>
      </c>
      <c r="F390" s="146">
        <v>8727.4599999999991</v>
      </c>
      <c r="G390" s="147">
        <v>4</v>
      </c>
      <c r="H390" s="147">
        <v>41.966666666666669</v>
      </c>
      <c r="I390" s="145">
        <v>45291</v>
      </c>
      <c r="J390" s="146">
        <v>181.82208333333332</v>
      </c>
      <c r="K390" s="146">
        <v>1096.98</v>
      </c>
      <c r="L390" s="146">
        <v>7630.48</v>
      </c>
    </row>
    <row r="391" spans="1:12" hidden="1" x14ac:dyDescent="0.25">
      <c r="A391" s="148" t="s">
        <v>1108</v>
      </c>
      <c r="B391" s="148" t="s">
        <v>1043</v>
      </c>
      <c r="C391" s="148">
        <v>4</v>
      </c>
      <c r="D391" s="148" t="s">
        <v>1109</v>
      </c>
      <c r="E391" s="149">
        <v>45107</v>
      </c>
      <c r="F391" s="150">
        <v>8727.4599999999991</v>
      </c>
      <c r="G391" s="151">
        <v>4</v>
      </c>
      <c r="H391" s="151">
        <v>41.966666666666669</v>
      </c>
      <c r="I391" s="149">
        <v>45291</v>
      </c>
      <c r="J391" s="150">
        <v>181.82208333333332</v>
      </c>
      <c r="K391" s="150">
        <v>1096.98</v>
      </c>
      <c r="L391" s="150">
        <v>7630.48</v>
      </c>
    </row>
    <row r="392" spans="1:12" hidden="1" x14ac:dyDescent="0.25">
      <c r="A392" s="144" t="s">
        <v>1110</v>
      </c>
      <c r="B392" s="144" t="s">
        <v>1043</v>
      </c>
      <c r="C392" s="144">
        <v>4</v>
      </c>
      <c r="D392" s="144" t="s">
        <v>1109</v>
      </c>
      <c r="E392" s="145">
        <v>45107</v>
      </c>
      <c r="F392" s="146">
        <v>8727.4599999999991</v>
      </c>
      <c r="G392" s="147">
        <v>4</v>
      </c>
      <c r="H392" s="147">
        <v>41.966666666666669</v>
      </c>
      <c r="I392" s="145">
        <v>45291</v>
      </c>
      <c r="J392" s="146">
        <v>181.82208333333332</v>
      </c>
      <c r="K392" s="146">
        <v>1096.98</v>
      </c>
      <c r="L392" s="146">
        <v>7630.48</v>
      </c>
    </row>
    <row r="393" spans="1:12" hidden="1" x14ac:dyDescent="0.25">
      <c r="A393" s="148" t="s">
        <v>1111</v>
      </c>
      <c r="B393" s="148" t="s">
        <v>1043</v>
      </c>
      <c r="C393" s="148">
        <v>4</v>
      </c>
      <c r="D393" s="148" t="s">
        <v>1112</v>
      </c>
      <c r="E393" s="149">
        <v>45107</v>
      </c>
      <c r="F393" s="150">
        <v>8727.4599999999991</v>
      </c>
      <c r="G393" s="151">
        <v>4</v>
      </c>
      <c r="H393" s="151">
        <v>41.966666666666669</v>
      </c>
      <c r="I393" s="149">
        <v>45291</v>
      </c>
      <c r="J393" s="150">
        <v>181.82208333333332</v>
      </c>
      <c r="K393" s="150">
        <v>1096.98</v>
      </c>
      <c r="L393" s="150">
        <v>7630.48</v>
      </c>
    </row>
    <row r="394" spans="1:12" hidden="1" x14ac:dyDescent="0.25">
      <c r="A394" s="144" t="s">
        <v>1113</v>
      </c>
      <c r="B394" s="144" t="s">
        <v>1043</v>
      </c>
      <c r="C394" s="144">
        <v>4</v>
      </c>
      <c r="D394" s="144" t="s">
        <v>1112</v>
      </c>
      <c r="E394" s="145">
        <v>45107</v>
      </c>
      <c r="F394" s="146">
        <v>8727.4599999999991</v>
      </c>
      <c r="G394" s="147">
        <v>4</v>
      </c>
      <c r="H394" s="147">
        <v>41.966666666666669</v>
      </c>
      <c r="I394" s="145">
        <v>45291</v>
      </c>
      <c r="J394" s="146">
        <v>181.82208333333332</v>
      </c>
      <c r="K394" s="146">
        <v>1096.98</v>
      </c>
      <c r="L394" s="146">
        <v>7630.48</v>
      </c>
    </row>
    <row r="395" spans="1:12" hidden="1" x14ac:dyDescent="0.25">
      <c r="A395" s="148" t="s">
        <v>1114</v>
      </c>
      <c r="B395" s="148" t="s">
        <v>1043</v>
      </c>
      <c r="C395" s="148">
        <v>4</v>
      </c>
      <c r="D395" s="148" t="s">
        <v>1115</v>
      </c>
      <c r="E395" s="149">
        <v>45107</v>
      </c>
      <c r="F395" s="150">
        <v>8727.4599999999991</v>
      </c>
      <c r="G395" s="151">
        <v>4</v>
      </c>
      <c r="H395" s="151">
        <v>41.966666666666669</v>
      </c>
      <c r="I395" s="149">
        <v>45291</v>
      </c>
      <c r="J395" s="150">
        <v>181.82208333333332</v>
      </c>
      <c r="K395" s="150">
        <v>1096.98</v>
      </c>
      <c r="L395" s="150">
        <v>7630.48</v>
      </c>
    </row>
    <row r="396" spans="1:12" hidden="1" x14ac:dyDescent="0.25">
      <c r="A396" s="144" t="s">
        <v>1116</v>
      </c>
      <c r="B396" s="144" t="s">
        <v>1043</v>
      </c>
      <c r="C396" s="144">
        <v>4</v>
      </c>
      <c r="D396" s="144" t="s">
        <v>1115</v>
      </c>
      <c r="E396" s="145">
        <v>45107</v>
      </c>
      <c r="F396" s="146">
        <v>8727.4599999999991</v>
      </c>
      <c r="G396" s="147">
        <v>4</v>
      </c>
      <c r="H396" s="147">
        <v>41.966666666666669</v>
      </c>
      <c r="I396" s="145">
        <v>45291</v>
      </c>
      <c r="J396" s="146">
        <v>181.82208333333332</v>
      </c>
      <c r="K396" s="146">
        <v>1096.98</v>
      </c>
      <c r="L396" s="146">
        <v>7630.48</v>
      </c>
    </row>
    <row r="397" spans="1:12" hidden="1" x14ac:dyDescent="0.25">
      <c r="A397" s="148" t="s">
        <v>1117</v>
      </c>
      <c r="B397" s="148" t="s">
        <v>1043</v>
      </c>
      <c r="C397" s="148">
        <v>4</v>
      </c>
      <c r="D397" s="148" t="s">
        <v>1118</v>
      </c>
      <c r="E397" s="149">
        <v>45107</v>
      </c>
      <c r="F397" s="150">
        <v>8727.4599999999991</v>
      </c>
      <c r="G397" s="151">
        <v>4</v>
      </c>
      <c r="H397" s="151">
        <v>41.966666666666669</v>
      </c>
      <c r="I397" s="149">
        <v>45291</v>
      </c>
      <c r="J397" s="150">
        <v>181.82208333333332</v>
      </c>
      <c r="K397" s="150">
        <v>1096.98</v>
      </c>
      <c r="L397" s="150">
        <v>7630.48</v>
      </c>
    </row>
    <row r="398" spans="1:12" hidden="1" x14ac:dyDescent="0.25">
      <c r="A398" s="144" t="s">
        <v>1119</v>
      </c>
      <c r="B398" s="144" t="s">
        <v>1043</v>
      </c>
      <c r="C398" s="144">
        <v>4</v>
      </c>
      <c r="D398" s="144" t="s">
        <v>1118</v>
      </c>
      <c r="E398" s="145">
        <v>45107</v>
      </c>
      <c r="F398" s="146">
        <v>8727.4599999999991</v>
      </c>
      <c r="G398" s="147">
        <v>4</v>
      </c>
      <c r="H398" s="147">
        <v>41.966666666666669</v>
      </c>
      <c r="I398" s="145">
        <v>45291</v>
      </c>
      <c r="J398" s="146">
        <v>181.82208333333332</v>
      </c>
      <c r="K398" s="146">
        <v>1096.98</v>
      </c>
      <c r="L398" s="146">
        <v>7630.48</v>
      </c>
    </row>
    <row r="399" spans="1:12" hidden="1" x14ac:dyDescent="0.25">
      <c r="A399" s="148" t="s">
        <v>1120</v>
      </c>
      <c r="B399" s="148" t="s">
        <v>1043</v>
      </c>
      <c r="C399" s="148">
        <v>4</v>
      </c>
      <c r="D399" s="148" t="s">
        <v>747</v>
      </c>
      <c r="E399" s="149">
        <v>45107</v>
      </c>
      <c r="F399" s="150">
        <v>8727.4599999999991</v>
      </c>
      <c r="G399" s="151">
        <v>4</v>
      </c>
      <c r="H399" s="151">
        <v>41.966666666666669</v>
      </c>
      <c r="I399" s="149">
        <v>45291</v>
      </c>
      <c r="J399" s="150">
        <v>181.82208333333332</v>
      </c>
      <c r="K399" s="150">
        <v>1096.98</v>
      </c>
      <c r="L399" s="150">
        <v>7630.48</v>
      </c>
    </row>
    <row r="400" spans="1:12" hidden="1" x14ac:dyDescent="0.25">
      <c r="A400" s="144" t="s">
        <v>1121</v>
      </c>
      <c r="B400" s="144" t="s">
        <v>1043</v>
      </c>
      <c r="C400" s="144">
        <v>4</v>
      </c>
      <c r="D400" s="144" t="s">
        <v>747</v>
      </c>
      <c r="E400" s="145">
        <v>45107</v>
      </c>
      <c r="F400" s="146">
        <v>8727.4599999999991</v>
      </c>
      <c r="G400" s="147">
        <v>4</v>
      </c>
      <c r="H400" s="147">
        <v>41.966666666666669</v>
      </c>
      <c r="I400" s="145">
        <v>45291</v>
      </c>
      <c r="J400" s="146">
        <v>181.82208333333332</v>
      </c>
      <c r="K400" s="146">
        <v>1096.98</v>
      </c>
      <c r="L400" s="146">
        <v>7630.48</v>
      </c>
    </row>
    <row r="401" spans="1:12" hidden="1" x14ac:dyDescent="0.25">
      <c r="A401" s="148" t="s">
        <v>1122</v>
      </c>
      <c r="B401" s="148" t="s">
        <v>1043</v>
      </c>
      <c r="C401" s="148">
        <v>4</v>
      </c>
      <c r="D401" s="148" t="s">
        <v>747</v>
      </c>
      <c r="E401" s="149">
        <v>45107</v>
      </c>
      <c r="F401" s="150">
        <v>8727.4599999999991</v>
      </c>
      <c r="G401" s="151">
        <v>4</v>
      </c>
      <c r="H401" s="151">
        <v>41.966666666666669</v>
      </c>
      <c r="I401" s="149">
        <v>45291</v>
      </c>
      <c r="J401" s="150">
        <v>181.82208333333332</v>
      </c>
      <c r="K401" s="150">
        <v>1096.98</v>
      </c>
      <c r="L401" s="150">
        <v>7630.48</v>
      </c>
    </row>
    <row r="402" spans="1:12" hidden="1" x14ac:dyDescent="0.25">
      <c r="A402" s="144" t="s">
        <v>1123</v>
      </c>
      <c r="B402" s="144" t="s">
        <v>1043</v>
      </c>
      <c r="C402" s="144">
        <v>4</v>
      </c>
      <c r="D402" s="144" t="s">
        <v>747</v>
      </c>
      <c r="E402" s="145">
        <v>45107</v>
      </c>
      <c r="F402" s="146">
        <v>8727.4599999999991</v>
      </c>
      <c r="G402" s="147">
        <v>4</v>
      </c>
      <c r="H402" s="147">
        <v>41.966666666666669</v>
      </c>
      <c r="I402" s="145">
        <v>45291</v>
      </c>
      <c r="J402" s="146">
        <v>181.82208333333332</v>
      </c>
      <c r="K402" s="146">
        <v>1096.98</v>
      </c>
      <c r="L402" s="146">
        <v>7630.48</v>
      </c>
    </row>
    <row r="403" spans="1:12" hidden="1" x14ac:dyDescent="0.25">
      <c r="A403" s="148" t="s">
        <v>1124</v>
      </c>
      <c r="B403" s="148" t="s">
        <v>1043</v>
      </c>
      <c r="C403" s="148">
        <v>4</v>
      </c>
      <c r="D403" s="148" t="s">
        <v>747</v>
      </c>
      <c r="E403" s="149">
        <v>45107</v>
      </c>
      <c r="F403" s="150">
        <v>8727.4599999999991</v>
      </c>
      <c r="G403" s="151">
        <v>4</v>
      </c>
      <c r="H403" s="151">
        <v>41.966666666666669</v>
      </c>
      <c r="I403" s="149">
        <v>45291</v>
      </c>
      <c r="J403" s="150">
        <v>181.82208333333332</v>
      </c>
      <c r="K403" s="150">
        <v>1096.98</v>
      </c>
      <c r="L403" s="150">
        <v>7630.48</v>
      </c>
    </row>
    <row r="404" spans="1:12" hidden="1" x14ac:dyDescent="0.25">
      <c r="A404" s="144" t="s">
        <v>1125</v>
      </c>
      <c r="B404" s="144" t="s">
        <v>1043</v>
      </c>
      <c r="C404" s="144">
        <v>4</v>
      </c>
      <c r="D404" s="144" t="s">
        <v>747</v>
      </c>
      <c r="E404" s="145">
        <v>45107</v>
      </c>
      <c r="F404" s="146">
        <v>8727.4599999999991</v>
      </c>
      <c r="G404" s="147">
        <v>4</v>
      </c>
      <c r="H404" s="147">
        <v>41.966666666666669</v>
      </c>
      <c r="I404" s="145">
        <v>45291</v>
      </c>
      <c r="J404" s="146">
        <v>181.82208333333332</v>
      </c>
      <c r="K404" s="146">
        <v>1096.98</v>
      </c>
      <c r="L404" s="146">
        <v>7630.48</v>
      </c>
    </row>
    <row r="405" spans="1:12" hidden="1" x14ac:dyDescent="0.25">
      <c r="A405" s="148" t="s">
        <v>1126</v>
      </c>
      <c r="B405" s="148" t="s">
        <v>1043</v>
      </c>
      <c r="C405" s="148">
        <v>4</v>
      </c>
      <c r="D405" s="148" t="s">
        <v>747</v>
      </c>
      <c r="E405" s="149">
        <v>45107</v>
      </c>
      <c r="F405" s="150">
        <v>8727.4599999999991</v>
      </c>
      <c r="G405" s="151">
        <v>4</v>
      </c>
      <c r="H405" s="151">
        <v>41.966666666666669</v>
      </c>
      <c r="I405" s="149">
        <v>45291</v>
      </c>
      <c r="J405" s="150">
        <v>181.82208333333332</v>
      </c>
      <c r="K405" s="150">
        <v>1096.98</v>
      </c>
      <c r="L405" s="150">
        <v>7630.48</v>
      </c>
    </row>
    <row r="406" spans="1:12" hidden="1" x14ac:dyDescent="0.25">
      <c r="A406" s="144" t="s">
        <v>1127</v>
      </c>
      <c r="B406" s="144" t="s">
        <v>1043</v>
      </c>
      <c r="C406" s="144">
        <v>4</v>
      </c>
      <c r="D406" s="144" t="s">
        <v>747</v>
      </c>
      <c r="E406" s="145">
        <v>45107</v>
      </c>
      <c r="F406" s="146">
        <v>8727.4599999999991</v>
      </c>
      <c r="G406" s="147">
        <v>4</v>
      </c>
      <c r="H406" s="147">
        <v>41.966666666666669</v>
      </c>
      <c r="I406" s="145">
        <v>45291</v>
      </c>
      <c r="J406" s="146">
        <v>181.82208333333332</v>
      </c>
      <c r="K406" s="146">
        <v>1096.98</v>
      </c>
      <c r="L406" s="146">
        <v>7630.48</v>
      </c>
    </row>
    <row r="407" spans="1:12" hidden="1" x14ac:dyDescent="0.25">
      <c r="A407" s="148" t="s">
        <v>1128</v>
      </c>
      <c r="B407" s="148" t="s">
        <v>1043</v>
      </c>
      <c r="C407" s="148">
        <v>4</v>
      </c>
      <c r="D407" s="148" t="s">
        <v>747</v>
      </c>
      <c r="E407" s="149">
        <v>45107</v>
      </c>
      <c r="F407" s="150">
        <v>8727.4599999999991</v>
      </c>
      <c r="G407" s="151">
        <v>4</v>
      </c>
      <c r="H407" s="151">
        <v>41.966666666666669</v>
      </c>
      <c r="I407" s="149">
        <v>45291</v>
      </c>
      <c r="J407" s="150">
        <v>181.82208333333332</v>
      </c>
      <c r="K407" s="150">
        <v>1096.98</v>
      </c>
      <c r="L407" s="150">
        <v>7630.48</v>
      </c>
    </row>
    <row r="408" spans="1:12" hidden="1" x14ac:dyDescent="0.25">
      <c r="A408" s="144" t="s">
        <v>1129</v>
      </c>
      <c r="B408" s="144" t="s">
        <v>1043</v>
      </c>
      <c r="C408" s="144">
        <v>4</v>
      </c>
      <c r="D408" s="144" t="s">
        <v>747</v>
      </c>
      <c r="E408" s="145">
        <v>45107</v>
      </c>
      <c r="F408" s="146">
        <v>8727.4599999999991</v>
      </c>
      <c r="G408" s="147">
        <v>4</v>
      </c>
      <c r="H408" s="147">
        <v>41.966666666666669</v>
      </c>
      <c r="I408" s="145">
        <v>45291</v>
      </c>
      <c r="J408" s="146">
        <v>181.82208333333332</v>
      </c>
      <c r="K408" s="146">
        <v>1096.98</v>
      </c>
      <c r="L408" s="146">
        <v>7630.48</v>
      </c>
    </row>
    <row r="409" spans="1:12" hidden="1" x14ac:dyDescent="0.25">
      <c r="A409" s="148" t="s">
        <v>1130</v>
      </c>
      <c r="B409" s="148" t="s">
        <v>1043</v>
      </c>
      <c r="C409" s="148">
        <v>4</v>
      </c>
      <c r="D409" s="148" t="s">
        <v>747</v>
      </c>
      <c r="E409" s="149">
        <v>45107</v>
      </c>
      <c r="F409" s="150">
        <v>8727.4599999999991</v>
      </c>
      <c r="G409" s="151">
        <v>4</v>
      </c>
      <c r="H409" s="151">
        <v>41.966666666666669</v>
      </c>
      <c r="I409" s="149">
        <v>45291</v>
      </c>
      <c r="J409" s="150">
        <v>181.82208333333332</v>
      </c>
      <c r="K409" s="150">
        <v>1096.98</v>
      </c>
      <c r="L409" s="150">
        <v>7630.48</v>
      </c>
    </row>
    <row r="410" spans="1:12" hidden="1" x14ac:dyDescent="0.25">
      <c r="A410" s="144" t="s">
        <v>1131</v>
      </c>
      <c r="B410" s="144" t="s">
        <v>1043</v>
      </c>
      <c r="C410" s="144">
        <v>4</v>
      </c>
      <c r="D410" s="144" t="s">
        <v>747</v>
      </c>
      <c r="E410" s="145">
        <v>45107</v>
      </c>
      <c r="F410" s="146">
        <v>8727.4599999999991</v>
      </c>
      <c r="G410" s="147">
        <v>4</v>
      </c>
      <c r="H410" s="147">
        <v>41.966666666666669</v>
      </c>
      <c r="I410" s="145">
        <v>45291</v>
      </c>
      <c r="J410" s="146">
        <v>181.82208333333332</v>
      </c>
      <c r="K410" s="146">
        <v>1096.98</v>
      </c>
      <c r="L410" s="146">
        <v>7630.48</v>
      </c>
    </row>
    <row r="411" spans="1:12" hidden="1" x14ac:dyDescent="0.25">
      <c r="A411" s="148" t="s">
        <v>1132</v>
      </c>
      <c r="B411" s="148" t="s">
        <v>1043</v>
      </c>
      <c r="C411" s="148">
        <v>4</v>
      </c>
      <c r="D411" s="148" t="s">
        <v>747</v>
      </c>
      <c r="E411" s="149">
        <v>45107</v>
      </c>
      <c r="F411" s="150">
        <v>8727.4599999999991</v>
      </c>
      <c r="G411" s="151">
        <v>4</v>
      </c>
      <c r="H411" s="151">
        <v>41.966666666666669</v>
      </c>
      <c r="I411" s="149">
        <v>45291</v>
      </c>
      <c r="J411" s="150">
        <v>181.82208333333332</v>
      </c>
      <c r="K411" s="150">
        <v>1096.98</v>
      </c>
      <c r="L411" s="150">
        <v>7630.48</v>
      </c>
    </row>
    <row r="412" spans="1:12" hidden="1" x14ac:dyDescent="0.25">
      <c r="A412" s="144" t="s">
        <v>1133</v>
      </c>
      <c r="B412" s="144" t="s">
        <v>1043</v>
      </c>
      <c r="C412" s="144">
        <v>4</v>
      </c>
      <c r="D412" s="144" t="s">
        <v>747</v>
      </c>
      <c r="E412" s="145">
        <v>45107</v>
      </c>
      <c r="F412" s="146">
        <v>8727.4599999999991</v>
      </c>
      <c r="G412" s="147">
        <v>4</v>
      </c>
      <c r="H412" s="147">
        <v>41.966666666666669</v>
      </c>
      <c r="I412" s="145">
        <v>45291</v>
      </c>
      <c r="J412" s="146">
        <v>181.82208333333332</v>
      </c>
      <c r="K412" s="146">
        <v>1096.98</v>
      </c>
      <c r="L412" s="146">
        <v>7630.48</v>
      </c>
    </row>
    <row r="413" spans="1:12" hidden="1" x14ac:dyDescent="0.25">
      <c r="A413" s="148" t="s">
        <v>1134</v>
      </c>
      <c r="B413" s="148" t="s">
        <v>1043</v>
      </c>
      <c r="C413" s="148">
        <v>4</v>
      </c>
      <c r="D413" s="148" t="s">
        <v>747</v>
      </c>
      <c r="E413" s="149">
        <v>45107</v>
      </c>
      <c r="F413" s="150">
        <v>8727.4599999999991</v>
      </c>
      <c r="G413" s="151">
        <v>4</v>
      </c>
      <c r="H413" s="151">
        <v>41.966666666666669</v>
      </c>
      <c r="I413" s="149">
        <v>45291</v>
      </c>
      <c r="J413" s="150">
        <v>181.82208333333332</v>
      </c>
      <c r="K413" s="150">
        <v>1096.98</v>
      </c>
      <c r="L413" s="150">
        <v>7630.48</v>
      </c>
    </row>
    <row r="414" spans="1:12" hidden="1" x14ac:dyDescent="0.25">
      <c r="A414" s="144" t="s">
        <v>1135</v>
      </c>
      <c r="B414" s="144" t="s">
        <v>1043</v>
      </c>
      <c r="C414" s="144">
        <v>4</v>
      </c>
      <c r="D414" s="144" t="s">
        <v>747</v>
      </c>
      <c r="E414" s="145">
        <v>45107</v>
      </c>
      <c r="F414" s="146">
        <v>8727.4599999999991</v>
      </c>
      <c r="G414" s="147">
        <v>4</v>
      </c>
      <c r="H414" s="147">
        <v>41.966666666666669</v>
      </c>
      <c r="I414" s="145">
        <v>45291</v>
      </c>
      <c r="J414" s="146">
        <v>181.82208333333332</v>
      </c>
      <c r="K414" s="146">
        <v>1096.98</v>
      </c>
      <c r="L414" s="146">
        <v>7630.48</v>
      </c>
    </row>
    <row r="415" spans="1:12" hidden="1" x14ac:dyDescent="0.25">
      <c r="A415" s="148" t="s">
        <v>1136</v>
      </c>
      <c r="B415" s="148" t="s">
        <v>1137</v>
      </c>
      <c r="C415" s="148">
        <v>4</v>
      </c>
      <c r="D415" s="148" t="s">
        <v>1138</v>
      </c>
      <c r="E415" s="149">
        <v>45107</v>
      </c>
      <c r="F415" s="150">
        <v>48402.05</v>
      </c>
      <c r="G415" s="151">
        <v>4</v>
      </c>
      <c r="H415" s="151">
        <v>41.966666666666669</v>
      </c>
      <c r="I415" s="149">
        <v>45291</v>
      </c>
      <c r="J415" s="150">
        <v>1008.3760416666667</v>
      </c>
      <c r="K415" s="150">
        <v>6083.89</v>
      </c>
      <c r="L415" s="150">
        <v>42318.16</v>
      </c>
    </row>
    <row r="416" spans="1:12" hidden="1" x14ac:dyDescent="0.25">
      <c r="A416" s="144" t="s">
        <v>1139</v>
      </c>
      <c r="B416" s="144" t="s">
        <v>1140</v>
      </c>
      <c r="C416" s="144">
        <v>4</v>
      </c>
      <c r="D416" s="144" t="s">
        <v>1138</v>
      </c>
      <c r="E416" s="145">
        <v>45107</v>
      </c>
      <c r="F416" s="146">
        <v>1229035.07</v>
      </c>
      <c r="G416" s="147">
        <v>4</v>
      </c>
      <c r="H416" s="147">
        <v>41.966666666666669</v>
      </c>
      <c r="I416" s="145">
        <v>45291</v>
      </c>
      <c r="J416" s="146">
        <v>25604.897291666668</v>
      </c>
      <c r="K416" s="146">
        <v>154482.9</v>
      </c>
      <c r="L416" s="146">
        <v>1074552.17</v>
      </c>
    </row>
    <row r="417" spans="1:12" hidden="1" x14ac:dyDescent="0.25">
      <c r="A417" s="148" t="s">
        <v>1141</v>
      </c>
      <c r="B417" s="148" t="s">
        <v>1142</v>
      </c>
      <c r="C417" s="148">
        <v>4</v>
      </c>
      <c r="D417" s="148" t="s">
        <v>1044</v>
      </c>
      <c r="E417" s="149">
        <v>45107</v>
      </c>
      <c r="F417" s="150">
        <v>41655.1</v>
      </c>
      <c r="G417" s="151">
        <v>4</v>
      </c>
      <c r="H417" s="151">
        <v>41.966666666666669</v>
      </c>
      <c r="I417" s="149">
        <v>45291</v>
      </c>
      <c r="J417" s="150">
        <v>867.8145833333333</v>
      </c>
      <c r="K417" s="150">
        <v>5235.79</v>
      </c>
      <c r="L417" s="150">
        <v>36419.31</v>
      </c>
    </row>
    <row r="418" spans="1:12" hidden="1" x14ac:dyDescent="0.25">
      <c r="A418" s="144" t="s">
        <v>1143</v>
      </c>
      <c r="B418" s="144" t="s">
        <v>1142</v>
      </c>
      <c r="C418" s="144">
        <v>4</v>
      </c>
      <c r="D418" s="144" t="s">
        <v>1047</v>
      </c>
      <c r="E418" s="145">
        <v>45107</v>
      </c>
      <c r="F418" s="146">
        <v>41655.1</v>
      </c>
      <c r="G418" s="147">
        <v>4</v>
      </c>
      <c r="H418" s="147">
        <v>41.966666666666669</v>
      </c>
      <c r="I418" s="145">
        <v>45291</v>
      </c>
      <c r="J418" s="146">
        <v>867.8145833333333</v>
      </c>
      <c r="K418" s="146">
        <v>5235.79</v>
      </c>
      <c r="L418" s="146">
        <v>36419.31</v>
      </c>
    </row>
    <row r="419" spans="1:12" hidden="1" x14ac:dyDescent="0.25">
      <c r="A419" s="148" t="s">
        <v>1144</v>
      </c>
      <c r="B419" s="148" t="s">
        <v>1142</v>
      </c>
      <c r="C419" s="148">
        <v>4</v>
      </c>
      <c r="D419" s="148" t="s">
        <v>1050</v>
      </c>
      <c r="E419" s="149">
        <v>45107</v>
      </c>
      <c r="F419" s="150">
        <v>41655.1</v>
      </c>
      <c r="G419" s="151">
        <v>4</v>
      </c>
      <c r="H419" s="151">
        <v>41.966666666666669</v>
      </c>
      <c r="I419" s="149">
        <v>45291</v>
      </c>
      <c r="J419" s="150">
        <v>867.8145833333333</v>
      </c>
      <c r="K419" s="150">
        <v>5235.79</v>
      </c>
      <c r="L419" s="150">
        <v>36419.31</v>
      </c>
    </row>
    <row r="420" spans="1:12" hidden="1" x14ac:dyDescent="0.25">
      <c r="A420" s="144" t="s">
        <v>1145</v>
      </c>
      <c r="B420" s="144" t="s">
        <v>1142</v>
      </c>
      <c r="C420" s="144">
        <v>4</v>
      </c>
      <c r="D420" s="144" t="s">
        <v>1053</v>
      </c>
      <c r="E420" s="145">
        <v>45107</v>
      </c>
      <c r="F420" s="146">
        <v>41655.1</v>
      </c>
      <c r="G420" s="147">
        <v>4</v>
      </c>
      <c r="H420" s="147">
        <v>41.966666666666669</v>
      </c>
      <c r="I420" s="145">
        <v>45291</v>
      </c>
      <c r="J420" s="146">
        <v>867.8145833333333</v>
      </c>
      <c r="K420" s="146">
        <v>5235.79</v>
      </c>
      <c r="L420" s="146">
        <v>36419.31</v>
      </c>
    </row>
    <row r="421" spans="1:12" hidden="1" x14ac:dyDescent="0.25">
      <c r="A421" s="148" t="s">
        <v>1146</v>
      </c>
      <c r="B421" s="148" t="s">
        <v>1142</v>
      </c>
      <c r="C421" s="148">
        <v>4</v>
      </c>
      <c r="D421" s="148" t="s">
        <v>1056</v>
      </c>
      <c r="E421" s="149">
        <v>45107</v>
      </c>
      <c r="F421" s="150">
        <v>41655.1</v>
      </c>
      <c r="G421" s="151">
        <v>4</v>
      </c>
      <c r="H421" s="151">
        <v>41.966666666666669</v>
      </c>
      <c r="I421" s="149">
        <v>45291</v>
      </c>
      <c r="J421" s="150">
        <v>867.8145833333333</v>
      </c>
      <c r="K421" s="150">
        <v>5235.79</v>
      </c>
      <c r="L421" s="150">
        <v>36419.31</v>
      </c>
    </row>
    <row r="422" spans="1:12" hidden="1" x14ac:dyDescent="0.25">
      <c r="A422" s="144" t="s">
        <v>1147</v>
      </c>
      <c r="B422" s="144" t="s">
        <v>1142</v>
      </c>
      <c r="C422" s="144">
        <v>4</v>
      </c>
      <c r="D422" s="144" t="s">
        <v>1059</v>
      </c>
      <c r="E422" s="145">
        <v>45107</v>
      </c>
      <c r="F422" s="146">
        <v>41655.1</v>
      </c>
      <c r="G422" s="147">
        <v>4</v>
      </c>
      <c r="H422" s="147">
        <v>41.966666666666669</v>
      </c>
      <c r="I422" s="145">
        <v>45291</v>
      </c>
      <c r="J422" s="146">
        <v>867.8145833333333</v>
      </c>
      <c r="K422" s="146">
        <v>5235.79</v>
      </c>
      <c r="L422" s="146">
        <v>36419.31</v>
      </c>
    </row>
    <row r="423" spans="1:12" hidden="1" x14ac:dyDescent="0.25">
      <c r="A423" s="148" t="s">
        <v>1148</v>
      </c>
      <c r="B423" s="148" t="s">
        <v>1142</v>
      </c>
      <c r="C423" s="148">
        <v>4</v>
      </c>
      <c r="D423" s="148" t="s">
        <v>1062</v>
      </c>
      <c r="E423" s="149">
        <v>45107</v>
      </c>
      <c r="F423" s="150">
        <v>41655.1</v>
      </c>
      <c r="G423" s="151">
        <v>4</v>
      </c>
      <c r="H423" s="151">
        <v>41.966666666666669</v>
      </c>
      <c r="I423" s="149">
        <v>45291</v>
      </c>
      <c r="J423" s="150">
        <v>867.8145833333333</v>
      </c>
      <c r="K423" s="150">
        <v>5235.79</v>
      </c>
      <c r="L423" s="150">
        <v>36419.31</v>
      </c>
    </row>
    <row r="424" spans="1:12" ht="22.5" hidden="1" x14ac:dyDescent="0.25">
      <c r="A424" s="144" t="s">
        <v>1149</v>
      </c>
      <c r="B424" s="144" t="s">
        <v>1142</v>
      </c>
      <c r="C424" s="144">
        <v>4</v>
      </c>
      <c r="D424" s="144" t="s">
        <v>1066</v>
      </c>
      <c r="E424" s="145">
        <v>45107</v>
      </c>
      <c r="F424" s="146">
        <v>41655.1</v>
      </c>
      <c r="G424" s="147">
        <v>4</v>
      </c>
      <c r="H424" s="147">
        <v>41.966666666666669</v>
      </c>
      <c r="I424" s="145">
        <v>45291</v>
      </c>
      <c r="J424" s="146">
        <v>867.8145833333333</v>
      </c>
      <c r="K424" s="146">
        <v>5235.79</v>
      </c>
      <c r="L424" s="146">
        <v>36419.31</v>
      </c>
    </row>
    <row r="425" spans="1:12" hidden="1" x14ac:dyDescent="0.25">
      <c r="A425" s="148" t="s">
        <v>1150</v>
      </c>
      <c r="B425" s="148" t="s">
        <v>1142</v>
      </c>
      <c r="C425" s="148">
        <v>4</v>
      </c>
      <c r="D425" s="148" t="s">
        <v>1070</v>
      </c>
      <c r="E425" s="149">
        <v>45107</v>
      </c>
      <c r="F425" s="150">
        <v>41655.1</v>
      </c>
      <c r="G425" s="151">
        <v>4</v>
      </c>
      <c r="H425" s="151">
        <v>41.966666666666669</v>
      </c>
      <c r="I425" s="149">
        <v>45291</v>
      </c>
      <c r="J425" s="150">
        <v>867.8145833333333</v>
      </c>
      <c r="K425" s="150">
        <v>5235.79</v>
      </c>
      <c r="L425" s="150">
        <v>36419.31</v>
      </c>
    </row>
    <row r="426" spans="1:12" hidden="1" x14ac:dyDescent="0.25">
      <c r="A426" s="144" t="s">
        <v>1151</v>
      </c>
      <c r="B426" s="144" t="s">
        <v>1142</v>
      </c>
      <c r="C426" s="144">
        <v>4</v>
      </c>
      <c r="D426" s="144" t="s">
        <v>1073</v>
      </c>
      <c r="E426" s="145">
        <v>45107</v>
      </c>
      <c r="F426" s="146">
        <v>41655.1</v>
      </c>
      <c r="G426" s="147">
        <v>4</v>
      </c>
      <c r="H426" s="147">
        <v>41.966666666666669</v>
      </c>
      <c r="I426" s="145">
        <v>45291</v>
      </c>
      <c r="J426" s="146">
        <v>867.8145833333333</v>
      </c>
      <c r="K426" s="146">
        <v>5235.79</v>
      </c>
      <c r="L426" s="146">
        <v>36419.31</v>
      </c>
    </row>
    <row r="427" spans="1:12" hidden="1" x14ac:dyDescent="0.25">
      <c r="A427" s="148" t="s">
        <v>1152</v>
      </c>
      <c r="B427" s="148" t="s">
        <v>1142</v>
      </c>
      <c r="C427" s="148">
        <v>4</v>
      </c>
      <c r="D427" s="148" t="s">
        <v>1076</v>
      </c>
      <c r="E427" s="149">
        <v>45107</v>
      </c>
      <c r="F427" s="150">
        <v>41655.1</v>
      </c>
      <c r="G427" s="151">
        <v>4</v>
      </c>
      <c r="H427" s="151">
        <v>41.966666666666669</v>
      </c>
      <c r="I427" s="149">
        <v>45291</v>
      </c>
      <c r="J427" s="150">
        <v>867.8145833333333</v>
      </c>
      <c r="K427" s="150">
        <v>5235.79</v>
      </c>
      <c r="L427" s="150">
        <v>36419.31</v>
      </c>
    </row>
    <row r="428" spans="1:12" hidden="1" x14ac:dyDescent="0.25">
      <c r="A428" s="144" t="s">
        <v>1153</v>
      </c>
      <c r="B428" s="144" t="s">
        <v>1142</v>
      </c>
      <c r="C428" s="144">
        <v>4</v>
      </c>
      <c r="D428" s="144" t="s">
        <v>1080</v>
      </c>
      <c r="E428" s="145">
        <v>45107</v>
      </c>
      <c r="F428" s="146">
        <v>41655.1</v>
      </c>
      <c r="G428" s="147">
        <v>4</v>
      </c>
      <c r="H428" s="147">
        <v>41.966666666666669</v>
      </c>
      <c r="I428" s="145">
        <v>45291</v>
      </c>
      <c r="J428" s="146">
        <v>867.8145833333333</v>
      </c>
      <c r="K428" s="146">
        <v>5235.79</v>
      </c>
      <c r="L428" s="146">
        <v>36419.31</v>
      </c>
    </row>
    <row r="429" spans="1:12" hidden="1" x14ac:dyDescent="0.25">
      <c r="A429" s="148" t="s">
        <v>1154</v>
      </c>
      <c r="B429" s="148" t="s">
        <v>1142</v>
      </c>
      <c r="C429" s="148">
        <v>4</v>
      </c>
      <c r="D429" s="148" t="s">
        <v>1084</v>
      </c>
      <c r="E429" s="149">
        <v>45107</v>
      </c>
      <c r="F429" s="150">
        <v>41655.1</v>
      </c>
      <c r="G429" s="151">
        <v>4</v>
      </c>
      <c r="H429" s="151">
        <v>41.966666666666669</v>
      </c>
      <c r="I429" s="149">
        <v>45291</v>
      </c>
      <c r="J429" s="150">
        <v>867.8145833333333</v>
      </c>
      <c r="K429" s="150">
        <v>5235.79</v>
      </c>
      <c r="L429" s="150">
        <v>36419.31</v>
      </c>
    </row>
    <row r="430" spans="1:12" hidden="1" x14ac:dyDescent="0.25">
      <c r="A430" s="144" t="s">
        <v>1155</v>
      </c>
      <c r="B430" s="144" t="s">
        <v>1142</v>
      </c>
      <c r="C430" s="144">
        <v>4</v>
      </c>
      <c r="D430" s="144" t="s">
        <v>1087</v>
      </c>
      <c r="E430" s="145">
        <v>45107</v>
      </c>
      <c r="F430" s="146">
        <v>41655.1</v>
      </c>
      <c r="G430" s="147">
        <v>4</v>
      </c>
      <c r="H430" s="147">
        <v>41.966666666666669</v>
      </c>
      <c r="I430" s="145">
        <v>45291</v>
      </c>
      <c r="J430" s="146">
        <v>867.8145833333333</v>
      </c>
      <c r="K430" s="146">
        <v>5235.79</v>
      </c>
      <c r="L430" s="146">
        <v>36419.31</v>
      </c>
    </row>
    <row r="431" spans="1:12" hidden="1" x14ac:dyDescent="0.25">
      <c r="A431" s="148" t="s">
        <v>1156</v>
      </c>
      <c r="B431" s="148" t="s">
        <v>1142</v>
      </c>
      <c r="C431" s="148">
        <v>4</v>
      </c>
      <c r="D431" s="148" t="s">
        <v>1090</v>
      </c>
      <c r="E431" s="149">
        <v>45107</v>
      </c>
      <c r="F431" s="150">
        <v>41655.1</v>
      </c>
      <c r="G431" s="151">
        <v>4</v>
      </c>
      <c r="H431" s="151">
        <v>41.966666666666669</v>
      </c>
      <c r="I431" s="149">
        <v>45291</v>
      </c>
      <c r="J431" s="150">
        <v>867.8145833333333</v>
      </c>
      <c r="K431" s="150">
        <v>5235.79</v>
      </c>
      <c r="L431" s="150">
        <v>36419.31</v>
      </c>
    </row>
    <row r="432" spans="1:12" hidden="1" x14ac:dyDescent="0.25">
      <c r="A432" s="144" t="s">
        <v>1157</v>
      </c>
      <c r="B432" s="144" t="s">
        <v>1142</v>
      </c>
      <c r="C432" s="144">
        <v>4</v>
      </c>
      <c r="D432" s="144" t="s">
        <v>1093</v>
      </c>
      <c r="E432" s="145">
        <v>45107</v>
      </c>
      <c r="F432" s="146">
        <v>41655.1</v>
      </c>
      <c r="G432" s="147">
        <v>4</v>
      </c>
      <c r="H432" s="147">
        <v>41.966666666666669</v>
      </c>
      <c r="I432" s="145">
        <v>45291</v>
      </c>
      <c r="J432" s="146">
        <v>867.8145833333333</v>
      </c>
      <c r="K432" s="146">
        <v>5235.79</v>
      </c>
      <c r="L432" s="146">
        <v>36419.31</v>
      </c>
    </row>
    <row r="433" spans="1:12" hidden="1" x14ac:dyDescent="0.25">
      <c r="A433" s="148" t="s">
        <v>1158</v>
      </c>
      <c r="B433" s="148" t="s">
        <v>1142</v>
      </c>
      <c r="C433" s="148">
        <v>4</v>
      </c>
      <c r="D433" s="148" t="s">
        <v>1098</v>
      </c>
      <c r="E433" s="149">
        <v>45107</v>
      </c>
      <c r="F433" s="150">
        <v>41655.1</v>
      </c>
      <c r="G433" s="151">
        <v>4</v>
      </c>
      <c r="H433" s="151">
        <v>41.966666666666669</v>
      </c>
      <c r="I433" s="149">
        <v>45291</v>
      </c>
      <c r="J433" s="150">
        <v>867.8145833333333</v>
      </c>
      <c r="K433" s="150">
        <v>5235.79</v>
      </c>
      <c r="L433" s="150">
        <v>36419.31</v>
      </c>
    </row>
    <row r="434" spans="1:12" hidden="1" x14ac:dyDescent="0.25">
      <c r="A434" s="144" t="s">
        <v>1159</v>
      </c>
      <c r="B434" s="144" t="s">
        <v>1142</v>
      </c>
      <c r="C434" s="144">
        <v>4</v>
      </c>
      <c r="D434" s="144" t="s">
        <v>1103</v>
      </c>
      <c r="E434" s="145">
        <v>45107</v>
      </c>
      <c r="F434" s="146">
        <v>41655.1</v>
      </c>
      <c r="G434" s="147">
        <v>4</v>
      </c>
      <c r="H434" s="147">
        <v>41.966666666666669</v>
      </c>
      <c r="I434" s="145">
        <v>45291</v>
      </c>
      <c r="J434" s="146">
        <v>867.8145833333333</v>
      </c>
      <c r="K434" s="146">
        <v>5235.79</v>
      </c>
      <c r="L434" s="146">
        <v>36419.31</v>
      </c>
    </row>
    <row r="435" spans="1:12" hidden="1" x14ac:dyDescent="0.25">
      <c r="A435" s="148" t="s">
        <v>1160</v>
      </c>
      <c r="B435" s="148" t="s">
        <v>1142</v>
      </c>
      <c r="C435" s="148">
        <v>4</v>
      </c>
      <c r="D435" s="148" t="s">
        <v>1106</v>
      </c>
      <c r="E435" s="149">
        <v>45107</v>
      </c>
      <c r="F435" s="150">
        <v>41655.1</v>
      </c>
      <c r="G435" s="151">
        <v>4</v>
      </c>
      <c r="H435" s="151">
        <v>41.966666666666669</v>
      </c>
      <c r="I435" s="149">
        <v>45291</v>
      </c>
      <c r="J435" s="150">
        <v>867.8145833333333</v>
      </c>
      <c r="K435" s="150">
        <v>5235.79</v>
      </c>
      <c r="L435" s="150">
        <v>36419.31</v>
      </c>
    </row>
    <row r="436" spans="1:12" hidden="1" x14ac:dyDescent="0.25">
      <c r="A436" s="144" t="s">
        <v>1161</v>
      </c>
      <c r="B436" s="144" t="s">
        <v>1142</v>
      </c>
      <c r="C436" s="144">
        <v>4</v>
      </c>
      <c r="D436" s="144" t="s">
        <v>1109</v>
      </c>
      <c r="E436" s="145">
        <v>45107</v>
      </c>
      <c r="F436" s="146">
        <v>41655.1</v>
      </c>
      <c r="G436" s="147">
        <v>4</v>
      </c>
      <c r="H436" s="147">
        <v>41.966666666666669</v>
      </c>
      <c r="I436" s="145">
        <v>45291</v>
      </c>
      <c r="J436" s="146">
        <v>867.8145833333333</v>
      </c>
      <c r="K436" s="146">
        <v>5235.79</v>
      </c>
      <c r="L436" s="146">
        <v>36419.31</v>
      </c>
    </row>
    <row r="437" spans="1:12" hidden="1" x14ac:dyDescent="0.25">
      <c r="A437" s="148" t="s">
        <v>1162</v>
      </c>
      <c r="B437" s="148" t="s">
        <v>1142</v>
      </c>
      <c r="C437" s="148">
        <v>4</v>
      </c>
      <c r="D437" s="148" t="s">
        <v>1112</v>
      </c>
      <c r="E437" s="149">
        <v>45107</v>
      </c>
      <c r="F437" s="150">
        <v>41655.1</v>
      </c>
      <c r="G437" s="151">
        <v>4</v>
      </c>
      <c r="H437" s="151">
        <v>41.966666666666669</v>
      </c>
      <c r="I437" s="149">
        <v>45291</v>
      </c>
      <c r="J437" s="150">
        <v>867.8145833333333</v>
      </c>
      <c r="K437" s="150">
        <v>5235.79</v>
      </c>
      <c r="L437" s="150">
        <v>36419.31</v>
      </c>
    </row>
    <row r="438" spans="1:12" hidden="1" x14ac:dyDescent="0.25">
      <c r="A438" s="144" t="s">
        <v>1163</v>
      </c>
      <c r="B438" s="144" t="s">
        <v>1142</v>
      </c>
      <c r="C438" s="144">
        <v>4</v>
      </c>
      <c r="D438" s="144" t="s">
        <v>1115</v>
      </c>
      <c r="E438" s="145">
        <v>45107</v>
      </c>
      <c r="F438" s="146">
        <v>41655.1</v>
      </c>
      <c r="G438" s="147">
        <v>4</v>
      </c>
      <c r="H438" s="147">
        <v>41.966666666666669</v>
      </c>
      <c r="I438" s="145">
        <v>45291</v>
      </c>
      <c r="J438" s="146">
        <v>867.8145833333333</v>
      </c>
      <c r="K438" s="146">
        <v>5235.79</v>
      </c>
      <c r="L438" s="146">
        <v>36419.31</v>
      </c>
    </row>
    <row r="439" spans="1:12" hidden="1" x14ac:dyDescent="0.25">
      <c r="A439" s="148" t="s">
        <v>1164</v>
      </c>
      <c r="B439" s="148" t="s">
        <v>1142</v>
      </c>
      <c r="C439" s="148">
        <v>4</v>
      </c>
      <c r="D439" s="148" t="s">
        <v>1118</v>
      </c>
      <c r="E439" s="149">
        <v>45107</v>
      </c>
      <c r="F439" s="150">
        <v>41655.1</v>
      </c>
      <c r="G439" s="151">
        <v>4</v>
      </c>
      <c r="H439" s="151">
        <v>41.966666666666669</v>
      </c>
      <c r="I439" s="149">
        <v>45291</v>
      </c>
      <c r="J439" s="150">
        <v>867.8145833333333</v>
      </c>
      <c r="K439" s="150">
        <v>5235.79</v>
      </c>
      <c r="L439" s="150">
        <v>36419.31</v>
      </c>
    </row>
    <row r="440" spans="1:12" hidden="1" x14ac:dyDescent="0.25">
      <c r="A440" s="144" t="s">
        <v>1165</v>
      </c>
      <c r="B440" s="144" t="s">
        <v>1142</v>
      </c>
      <c r="C440" s="144">
        <v>4</v>
      </c>
      <c r="D440" s="144" t="s">
        <v>1166</v>
      </c>
      <c r="E440" s="145">
        <v>45107</v>
      </c>
      <c r="F440" s="146">
        <v>41655.1</v>
      </c>
      <c r="G440" s="147">
        <v>4</v>
      </c>
      <c r="H440" s="147">
        <v>41.966666666666669</v>
      </c>
      <c r="I440" s="145">
        <v>45291</v>
      </c>
      <c r="J440" s="146">
        <v>867.8145833333333</v>
      </c>
      <c r="K440" s="146">
        <v>5235.79</v>
      </c>
      <c r="L440" s="146">
        <v>36419.31</v>
      </c>
    </row>
    <row r="441" spans="1:12" hidden="1" x14ac:dyDescent="0.25">
      <c r="A441" s="148" t="s">
        <v>1167</v>
      </c>
      <c r="B441" s="148" t="s">
        <v>1142</v>
      </c>
      <c r="C441" s="148">
        <v>4</v>
      </c>
      <c r="D441" s="148" t="s">
        <v>1166</v>
      </c>
      <c r="E441" s="149">
        <v>45107</v>
      </c>
      <c r="F441" s="150">
        <v>41655.1</v>
      </c>
      <c r="G441" s="151">
        <v>4</v>
      </c>
      <c r="H441" s="151">
        <v>41.966666666666669</v>
      </c>
      <c r="I441" s="149">
        <v>45291</v>
      </c>
      <c r="J441" s="150">
        <v>867.8145833333333</v>
      </c>
      <c r="K441" s="150">
        <v>5235.79</v>
      </c>
      <c r="L441" s="150">
        <v>36419.31</v>
      </c>
    </row>
    <row r="442" spans="1:12" hidden="1" x14ac:dyDescent="0.25">
      <c r="A442" s="144" t="s">
        <v>1168</v>
      </c>
      <c r="B442" s="144" t="s">
        <v>1142</v>
      </c>
      <c r="C442" s="144">
        <v>4</v>
      </c>
      <c r="D442" s="144" t="s">
        <v>1118</v>
      </c>
      <c r="E442" s="145">
        <v>45107</v>
      </c>
      <c r="F442" s="146">
        <v>41655.1</v>
      </c>
      <c r="G442" s="147">
        <v>4</v>
      </c>
      <c r="H442" s="147">
        <v>41.966666666666669</v>
      </c>
      <c r="I442" s="145">
        <v>45291</v>
      </c>
      <c r="J442" s="146">
        <v>867.8145833333333</v>
      </c>
      <c r="K442" s="146">
        <v>5235.79</v>
      </c>
      <c r="L442" s="146">
        <v>36419.31</v>
      </c>
    </row>
    <row r="443" spans="1:12" hidden="1" x14ac:dyDescent="0.25">
      <c r="A443" s="148" t="s">
        <v>1169</v>
      </c>
      <c r="B443" s="148" t="s">
        <v>1142</v>
      </c>
      <c r="C443" s="148">
        <v>4</v>
      </c>
      <c r="D443" s="148" t="s">
        <v>747</v>
      </c>
      <c r="E443" s="149">
        <v>45107</v>
      </c>
      <c r="F443" s="150">
        <v>41655.1</v>
      </c>
      <c r="G443" s="151">
        <v>4</v>
      </c>
      <c r="H443" s="151">
        <v>41.966666666666669</v>
      </c>
      <c r="I443" s="149">
        <v>45291</v>
      </c>
      <c r="J443" s="150">
        <v>867.8145833333333</v>
      </c>
      <c r="K443" s="150">
        <v>5235.79</v>
      </c>
      <c r="L443" s="150">
        <v>36419.31</v>
      </c>
    </row>
    <row r="444" spans="1:12" hidden="1" x14ac:dyDescent="0.25">
      <c r="A444" s="144" t="s">
        <v>1170</v>
      </c>
      <c r="B444" s="144" t="s">
        <v>1142</v>
      </c>
      <c r="C444" s="144">
        <v>4</v>
      </c>
      <c r="D444" s="144" t="s">
        <v>747</v>
      </c>
      <c r="E444" s="145">
        <v>45107</v>
      </c>
      <c r="F444" s="146">
        <v>41655.1</v>
      </c>
      <c r="G444" s="147">
        <v>4</v>
      </c>
      <c r="H444" s="147">
        <v>41.966666666666669</v>
      </c>
      <c r="I444" s="145">
        <v>45291</v>
      </c>
      <c r="J444" s="146">
        <v>867.8145833333333</v>
      </c>
      <c r="K444" s="146">
        <v>5235.79</v>
      </c>
      <c r="L444" s="146">
        <v>36419.31</v>
      </c>
    </row>
    <row r="445" spans="1:12" hidden="1" x14ac:dyDescent="0.25">
      <c r="A445" s="148" t="s">
        <v>1171</v>
      </c>
      <c r="B445" s="148" t="s">
        <v>1142</v>
      </c>
      <c r="C445" s="148">
        <v>4</v>
      </c>
      <c r="D445" s="148" t="s">
        <v>747</v>
      </c>
      <c r="E445" s="149">
        <v>45107</v>
      </c>
      <c r="F445" s="150">
        <v>41655.1</v>
      </c>
      <c r="G445" s="151">
        <v>4</v>
      </c>
      <c r="H445" s="151">
        <v>41.966666666666669</v>
      </c>
      <c r="I445" s="149">
        <v>45291</v>
      </c>
      <c r="J445" s="150">
        <v>867.8145833333333</v>
      </c>
      <c r="K445" s="150">
        <v>5235.79</v>
      </c>
      <c r="L445" s="150">
        <v>36419.31</v>
      </c>
    </row>
    <row r="446" spans="1:12" hidden="1" x14ac:dyDescent="0.25">
      <c r="A446" s="144" t="s">
        <v>1172</v>
      </c>
      <c r="B446" s="144" t="s">
        <v>1142</v>
      </c>
      <c r="C446" s="144">
        <v>4</v>
      </c>
      <c r="D446" s="144" t="s">
        <v>747</v>
      </c>
      <c r="E446" s="145">
        <v>45107</v>
      </c>
      <c r="F446" s="146">
        <v>41655.1</v>
      </c>
      <c r="G446" s="147">
        <v>4</v>
      </c>
      <c r="H446" s="147">
        <v>41.966666666666669</v>
      </c>
      <c r="I446" s="145">
        <v>45291</v>
      </c>
      <c r="J446" s="146">
        <v>867.8145833333333</v>
      </c>
      <c r="K446" s="146">
        <v>5235.79</v>
      </c>
      <c r="L446" s="146">
        <v>36419.31</v>
      </c>
    </row>
    <row r="447" spans="1:12" hidden="1" x14ac:dyDescent="0.25">
      <c r="A447" s="148" t="s">
        <v>1173</v>
      </c>
      <c r="B447" s="148" t="s">
        <v>1174</v>
      </c>
      <c r="C447" s="148">
        <v>4</v>
      </c>
      <c r="D447" s="148" t="s">
        <v>747</v>
      </c>
      <c r="E447" s="149">
        <v>45107</v>
      </c>
      <c r="F447" s="150">
        <v>121878.9</v>
      </c>
      <c r="G447" s="151">
        <v>4</v>
      </c>
      <c r="H447" s="151">
        <v>41.966666666666669</v>
      </c>
      <c r="I447" s="149">
        <v>45291</v>
      </c>
      <c r="J447" s="150">
        <v>2539.1437500000002</v>
      </c>
      <c r="K447" s="150">
        <v>15319.48</v>
      </c>
      <c r="L447" s="150">
        <v>106559.42</v>
      </c>
    </row>
    <row r="448" spans="1:12" hidden="1" x14ac:dyDescent="0.25">
      <c r="A448" s="144" t="s">
        <v>1175</v>
      </c>
      <c r="B448" s="144" t="s">
        <v>1176</v>
      </c>
      <c r="C448" s="144">
        <v>4</v>
      </c>
      <c r="D448" s="144" t="s">
        <v>1166</v>
      </c>
      <c r="E448" s="145">
        <v>45107</v>
      </c>
      <c r="F448" s="146">
        <v>77158.320000000007</v>
      </c>
      <c r="G448" s="147">
        <v>4</v>
      </c>
      <c r="H448" s="147">
        <v>41.966666666666669</v>
      </c>
      <c r="I448" s="145">
        <v>45291</v>
      </c>
      <c r="J448" s="146">
        <v>1607.4649999999999</v>
      </c>
      <c r="K448" s="146">
        <v>9698.4</v>
      </c>
      <c r="L448" s="146">
        <v>67459.92</v>
      </c>
    </row>
    <row r="449" spans="1:12" hidden="1" x14ac:dyDescent="0.25">
      <c r="A449" s="148" t="s">
        <v>1177</v>
      </c>
      <c r="B449" s="148" t="s">
        <v>1176</v>
      </c>
      <c r="C449" s="148">
        <v>4</v>
      </c>
      <c r="D449" s="148" t="s">
        <v>1166</v>
      </c>
      <c r="E449" s="149">
        <v>45107</v>
      </c>
      <c r="F449" s="150">
        <v>77158.320000000007</v>
      </c>
      <c r="G449" s="151">
        <v>4</v>
      </c>
      <c r="H449" s="151">
        <v>41.966666666666669</v>
      </c>
      <c r="I449" s="149">
        <v>45291</v>
      </c>
      <c r="J449" s="150">
        <v>1607.4649999999999</v>
      </c>
      <c r="K449" s="150">
        <v>9698.4</v>
      </c>
      <c r="L449" s="150">
        <v>67459.92</v>
      </c>
    </row>
    <row r="450" spans="1:12" hidden="1" x14ac:dyDescent="0.25">
      <c r="A450" s="144" t="s">
        <v>1178</v>
      </c>
      <c r="B450" s="144" t="s">
        <v>1176</v>
      </c>
      <c r="C450" s="144">
        <v>4</v>
      </c>
      <c r="D450" s="144" t="s">
        <v>1166</v>
      </c>
      <c r="E450" s="145">
        <v>45107</v>
      </c>
      <c r="F450" s="146">
        <v>77158.320000000007</v>
      </c>
      <c r="G450" s="147">
        <v>4</v>
      </c>
      <c r="H450" s="147">
        <v>41.966666666666669</v>
      </c>
      <c r="I450" s="145">
        <v>45291</v>
      </c>
      <c r="J450" s="146">
        <v>1607.4649999999999</v>
      </c>
      <c r="K450" s="146">
        <v>9698.4</v>
      </c>
      <c r="L450" s="146">
        <v>67459.92</v>
      </c>
    </row>
    <row r="451" spans="1:12" hidden="1" x14ac:dyDescent="0.25">
      <c r="A451" s="148" t="s">
        <v>1179</v>
      </c>
      <c r="B451" s="148" t="s">
        <v>1176</v>
      </c>
      <c r="C451" s="148">
        <v>4</v>
      </c>
      <c r="D451" s="148" t="s">
        <v>1166</v>
      </c>
      <c r="E451" s="149">
        <v>45107</v>
      </c>
      <c r="F451" s="150">
        <v>77158.320000000007</v>
      </c>
      <c r="G451" s="151">
        <v>4</v>
      </c>
      <c r="H451" s="151">
        <v>41.966666666666669</v>
      </c>
      <c r="I451" s="149">
        <v>45291</v>
      </c>
      <c r="J451" s="150">
        <v>1607.4649999999999</v>
      </c>
      <c r="K451" s="150">
        <v>9698.4</v>
      </c>
      <c r="L451" s="150">
        <v>67459.92</v>
      </c>
    </row>
    <row r="452" spans="1:12" hidden="1" x14ac:dyDescent="0.25">
      <c r="A452" s="144" t="s">
        <v>1180</v>
      </c>
      <c r="B452" s="144" t="s">
        <v>1176</v>
      </c>
      <c r="C452" s="144">
        <v>4</v>
      </c>
      <c r="D452" s="144" t="s">
        <v>1166</v>
      </c>
      <c r="E452" s="145">
        <v>45107</v>
      </c>
      <c r="F452" s="146">
        <v>77158.320000000007</v>
      </c>
      <c r="G452" s="147">
        <v>4</v>
      </c>
      <c r="H452" s="147">
        <v>41.966666666666669</v>
      </c>
      <c r="I452" s="145">
        <v>45291</v>
      </c>
      <c r="J452" s="146">
        <v>1607.4649999999999</v>
      </c>
      <c r="K452" s="146">
        <v>9698.4</v>
      </c>
      <c r="L452" s="146">
        <v>67459.92</v>
      </c>
    </row>
    <row r="453" spans="1:12" hidden="1" x14ac:dyDescent="0.25">
      <c r="A453" s="148" t="s">
        <v>1181</v>
      </c>
      <c r="B453" s="148" t="s">
        <v>1176</v>
      </c>
      <c r="C453" s="148">
        <v>4</v>
      </c>
      <c r="D453" s="148" t="s">
        <v>1166</v>
      </c>
      <c r="E453" s="149">
        <v>45107</v>
      </c>
      <c r="F453" s="150">
        <v>77158.320000000007</v>
      </c>
      <c r="G453" s="151">
        <v>4</v>
      </c>
      <c r="H453" s="151">
        <v>41.966666666666669</v>
      </c>
      <c r="I453" s="149">
        <v>45291</v>
      </c>
      <c r="J453" s="150">
        <v>1607.4649999999999</v>
      </c>
      <c r="K453" s="150">
        <v>9698.4</v>
      </c>
      <c r="L453" s="150">
        <v>67459.92</v>
      </c>
    </row>
    <row r="454" spans="1:12" hidden="1" x14ac:dyDescent="0.25">
      <c r="A454" s="144" t="s">
        <v>1182</v>
      </c>
      <c r="B454" s="144" t="s">
        <v>1176</v>
      </c>
      <c r="C454" s="144">
        <v>4</v>
      </c>
      <c r="D454" s="144" t="s">
        <v>1166</v>
      </c>
      <c r="E454" s="145">
        <v>45107</v>
      </c>
      <c r="F454" s="146">
        <v>77158.320000000007</v>
      </c>
      <c r="G454" s="147">
        <v>4</v>
      </c>
      <c r="H454" s="147">
        <v>41.966666666666669</v>
      </c>
      <c r="I454" s="145">
        <v>45291</v>
      </c>
      <c r="J454" s="146">
        <v>1607.4649999999999</v>
      </c>
      <c r="K454" s="146">
        <v>9698.4</v>
      </c>
      <c r="L454" s="146">
        <v>67459.92</v>
      </c>
    </row>
    <row r="455" spans="1:12" hidden="1" x14ac:dyDescent="0.25">
      <c r="A455" s="148" t="s">
        <v>1183</v>
      </c>
      <c r="B455" s="148" t="s">
        <v>1176</v>
      </c>
      <c r="C455" s="148">
        <v>4</v>
      </c>
      <c r="D455" s="148" t="s">
        <v>1166</v>
      </c>
      <c r="E455" s="149">
        <v>45107</v>
      </c>
      <c r="F455" s="150">
        <v>77158.320000000007</v>
      </c>
      <c r="G455" s="151">
        <v>4</v>
      </c>
      <c r="H455" s="151">
        <v>41.966666666666669</v>
      </c>
      <c r="I455" s="149">
        <v>45291</v>
      </c>
      <c r="J455" s="150">
        <v>1607.4649999999999</v>
      </c>
      <c r="K455" s="150">
        <v>9698.4</v>
      </c>
      <c r="L455" s="150">
        <v>67459.92</v>
      </c>
    </row>
    <row r="456" spans="1:12" hidden="1" x14ac:dyDescent="0.25">
      <c r="A456" s="144" t="s">
        <v>1184</v>
      </c>
      <c r="B456" s="144" t="s">
        <v>1185</v>
      </c>
      <c r="C456" s="144">
        <v>4</v>
      </c>
      <c r="D456" s="144" t="s">
        <v>747</v>
      </c>
      <c r="E456" s="145">
        <v>45107</v>
      </c>
      <c r="F456" s="146">
        <v>47857.27</v>
      </c>
      <c r="G456" s="147">
        <v>4</v>
      </c>
      <c r="H456" s="147">
        <v>41.966666666666669</v>
      </c>
      <c r="I456" s="145">
        <v>45291</v>
      </c>
      <c r="J456" s="146">
        <v>997.02645833333338</v>
      </c>
      <c r="K456" s="146">
        <v>6015.41</v>
      </c>
      <c r="L456" s="146">
        <v>41841.86</v>
      </c>
    </row>
    <row r="457" spans="1:12" hidden="1" x14ac:dyDescent="0.25">
      <c r="A457" s="148" t="s">
        <v>1186</v>
      </c>
      <c r="B457" s="148" t="s">
        <v>1185</v>
      </c>
      <c r="C457" s="148">
        <v>4</v>
      </c>
      <c r="D457" s="148" t="s">
        <v>747</v>
      </c>
      <c r="E457" s="149">
        <v>45107</v>
      </c>
      <c r="F457" s="150">
        <v>47857.27</v>
      </c>
      <c r="G457" s="151">
        <v>4</v>
      </c>
      <c r="H457" s="151">
        <v>41.966666666666669</v>
      </c>
      <c r="I457" s="149">
        <v>45291</v>
      </c>
      <c r="J457" s="150">
        <v>997.02645833333338</v>
      </c>
      <c r="K457" s="150">
        <v>6015.41</v>
      </c>
      <c r="L457" s="150">
        <v>41841.86</v>
      </c>
    </row>
    <row r="458" spans="1:12" hidden="1" x14ac:dyDescent="0.25">
      <c r="A458" s="144" t="s">
        <v>1187</v>
      </c>
      <c r="B458" s="144" t="s">
        <v>1185</v>
      </c>
      <c r="C458" s="144">
        <v>4</v>
      </c>
      <c r="D458" s="144" t="s">
        <v>747</v>
      </c>
      <c r="E458" s="145">
        <v>45107</v>
      </c>
      <c r="F458" s="146">
        <v>47857.27</v>
      </c>
      <c r="G458" s="147">
        <v>4</v>
      </c>
      <c r="H458" s="147">
        <v>41.966666666666669</v>
      </c>
      <c r="I458" s="145">
        <v>45291</v>
      </c>
      <c r="J458" s="146">
        <v>997.02645833333338</v>
      </c>
      <c r="K458" s="146">
        <v>6015.41</v>
      </c>
      <c r="L458" s="146">
        <v>41841.86</v>
      </c>
    </row>
    <row r="459" spans="1:12" hidden="1" x14ac:dyDescent="0.25">
      <c r="A459" s="148" t="s">
        <v>1188</v>
      </c>
      <c r="B459" s="148" t="s">
        <v>1189</v>
      </c>
      <c r="C459" s="148">
        <v>4</v>
      </c>
      <c r="D459" s="148" t="s">
        <v>747</v>
      </c>
      <c r="E459" s="149">
        <v>45107</v>
      </c>
      <c r="F459" s="150">
        <v>256300.41</v>
      </c>
      <c r="G459" s="151">
        <v>4</v>
      </c>
      <c r="H459" s="151">
        <v>41.966666666666669</v>
      </c>
      <c r="I459" s="149">
        <v>45291</v>
      </c>
      <c r="J459" s="150">
        <v>5339.5918750000001</v>
      </c>
      <c r="K459" s="150">
        <v>32215.53</v>
      </c>
      <c r="L459" s="150">
        <v>224084.88</v>
      </c>
    </row>
    <row r="460" spans="1:12" hidden="1" x14ac:dyDescent="0.25">
      <c r="A460" s="144" t="s">
        <v>1190</v>
      </c>
      <c r="B460" s="144" t="s">
        <v>1189</v>
      </c>
      <c r="C460" s="144">
        <v>4</v>
      </c>
      <c r="D460" s="144" t="s">
        <v>747</v>
      </c>
      <c r="E460" s="145">
        <v>45107</v>
      </c>
      <c r="F460" s="146">
        <v>256300.41</v>
      </c>
      <c r="G460" s="147">
        <v>4</v>
      </c>
      <c r="H460" s="147">
        <v>41.966666666666669</v>
      </c>
      <c r="I460" s="145">
        <v>45291</v>
      </c>
      <c r="J460" s="146">
        <v>5339.5918750000001</v>
      </c>
      <c r="K460" s="146">
        <v>32215.53</v>
      </c>
      <c r="L460" s="146">
        <v>224084.88</v>
      </c>
    </row>
    <row r="461" spans="1:12" hidden="1" x14ac:dyDescent="0.25">
      <c r="A461" s="148" t="s">
        <v>1191</v>
      </c>
      <c r="B461" s="148" t="s">
        <v>1192</v>
      </c>
      <c r="C461" s="148">
        <v>4</v>
      </c>
      <c r="D461" s="148" t="s">
        <v>747</v>
      </c>
      <c r="E461" s="149">
        <v>45107</v>
      </c>
      <c r="F461" s="150">
        <v>3771.59</v>
      </c>
      <c r="G461" s="151">
        <v>4</v>
      </c>
      <c r="H461" s="151">
        <v>41.966666666666669</v>
      </c>
      <c r="I461" s="149">
        <v>45291</v>
      </c>
      <c r="J461" s="150">
        <v>78.57479166666667</v>
      </c>
      <c r="K461" s="150">
        <v>474.04</v>
      </c>
      <c r="L461" s="150">
        <v>3297.55</v>
      </c>
    </row>
    <row r="462" spans="1:12" hidden="1" x14ac:dyDescent="0.25">
      <c r="A462" s="144" t="s">
        <v>1193</v>
      </c>
      <c r="B462" s="144" t="s">
        <v>1192</v>
      </c>
      <c r="C462" s="144">
        <v>4</v>
      </c>
      <c r="D462" s="144" t="s">
        <v>747</v>
      </c>
      <c r="E462" s="145">
        <v>45107</v>
      </c>
      <c r="F462" s="146">
        <v>3771.59</v>
      </c>
      <c r="G462" s="147">
        <v>4</v>
      </c>
      <c r="H462" s="147">
        <v>41.966666666666669</v>
      </c>
      <c r="I462" s="145">
        <v>45291</v>
      </c>
      <c r="J462" s="146">
        <v>78.57479166666667</v>
      </c>
      <c r="K462" s="146">
        <v>474.04</v>
      </c>
      <c r="L462" s="146">
        <v>3297.55</v>
      </c>
    </row>
    <row r="463" spans="1:12" hidden="1" x14ac:dyDescent="0.25">
      <c r="A463" s="148" t="s">
        <v>1194</v>
      </c>
      <c r="B463" s="148" t="s">
        <v>1192</v>
      </c>
      <c r="C463" s="148">
        <v>4</v>
      </c>
      <c r="D463" s="148" t="s">
        <v>747</v>
      </c>
      <c r="E463" s="149">
        <v>45107</v>
      </c>
      <c r="F463" s="150">
        <v>3771.59</v>
      </c>
      <c r="G463" s="151">
        <v>4</v>
      </c>
      <c r="H463" s="151">
        <v>41.966666666666669</v>
      </c>
      <c r="I463" s="149">
        <v>45291</v>
      </c>
      <c r="J463" s="150">
        <v>78.57479166666667</v>
      </c>
      <c r="K463" s="150">
        <v>474.04</v>
      </c>
      <c r="L463" s="150">
        <v>3297.55</v>
      </c>
    </row>
    <row r="464" spans="1:12" hidden="1" x14ac:dyDescent="0.25">
      <c r="A464" s="144" t="s">
        <v>1195</v>
      </c>
      <c r="B464" s="144" t="s">
        <v>1196</v>
      </c>
      <c r="C464" s="144">
        <v>4</v>
      </c>
      <c r="D464" s="144" t="s">
        <v>747</v>
      </c>
      <c r="E464" s="145">
        <v>45107</v>
      </c>
      <c r="F464" s="146">
        <v>6285.98</v>
      </c>
      <c r="G464" s="147">
        <v>4</v>
      </c>
      <c r="H464" s="147">
        <v>41.966666666666669</v>
      </c>
      <c r="I464" s="145">
        <v>45291</v>
      </c>
      <c r="J464" s="146">
        <v>130.95791666666668</v>
      </c>
      <c r="K464" s="146">
        <v>790.13</v>
      </c>
      <c r="L464" s="146">
        <v>5495.85</v>
      </c>
    </row>
    <row r="465" spans="1:12" hidden="1" x14ac:dyDescent="0.25">
      <c r="A465" s="148" t="s">
        <v>1197</v>
      </c>
      <c r="B465" s="148" t="s">
        <v>1196</v>
      </c>
      <c r="C465" s="148">
        <v>4</v>
      </c>
      <c r="D465" s="148" t="s">
        <v>747</v>
      </c>
      <c r="E465" s="149">
        <v>45107</v>
      </c>
      <c r="F465" s="150">
        <v>6285.98</v>
      </c>
      <c r="G465" s="151">
        <v>4</v>
      </c>
      <c r="H465" s="151">
        <v>41.966666666666669</v>
      </c>
      <c r="I465" s="149">
        <v>45291</v>
      </c>
      <c r="J465" s="150">
        <v>130.95791666666668</v>
      </c>
      <c r="K465" s="150">
        <v>790.13</v>
      </c>
      <c r="L465" s="150">
        <v>5495.85</v>
      </c>
    </row>
    <row r="466" spans="1:12" hidden="1" x14ac:dyDescent="0.25">
      <c r="A466" s="144" t="s">
        <v>1198</v>
      </c>
      <c r="B466" s="144" t="s">
        <v>1199</v>
      </c>
      <c r="C466" s="144">
        <v>4</v>
      </c>
      <c r="D466" s="144" t="s">
        <v>747</v>
      </c>
      <c r="E466" s="145">
        <v>45107</v>
      </c>
      <c r="F466" s="146">
        <v>45700.76</v>
      </c>
      <c r="G466" s="147">
        <v>4</v>
      </c>
      <c r="H466" s="147">
        <v>41.966666666666669</v>
      </c>
      <c r="I466" s="145">
        <v>45291</v>
      </c>
      <c r="J466" s="146">
        <v>952.09916666666663</v>
      </c>
      <c r="K466" s="146">
        <v>5744.34</v>
      </c>
      <c r="L466" s="146">
        <v>39956.42</v>
      </c>
    </row>
    <row r="467" spans="1:12" ht="22.5" hidden="1" x14ac:dyDescent="0.25">
      <c r="A467" s="148" t="s">
        <v>1200</v>
      </c>
      <c r="B467" s="148" t="s">
        <v>1201</v>
      </c>
      <c r="C467" s="148">
        <v>6</v>
      </c>
      <c r="D467" s="148" t="s">
        <v>1202</v>
      </c>
      <c r="E467" s="149">
        <v>45104</v>
      </c>
      <c r="F467" s="150">
        <v>0</v>
      </c>
      <c r="G467" s="151">
        <v>4</v>
      </c>
      <c r="H467" s="151">
        <v>48</v>
      </c>
      <c r="I467" s="148" t="s">
        <v>748</v>
      </c>
      <c r="J467" s="150">
        <v>0</v>
      </c>
      <c r="K467" s="150">
        <v>0</v>
      </c>
      <c r="L467" s="150">
        <v>0</v>
      </c>
    </row>
    <row r="468" spans="1:12" hidden="1" x14ac:dyDescent="0.25">
      <c r="A468" s="144" t="s">
        <v>1203</v>
      </c>
      <c r="B468" s="144" t="s">
        <v>1204</v>
      </c>
      <c r="C468" s="144">
        <v>2</v>
      </c>
      <c r="D468" s="144" t="s">
        <v>1205</v>
      </c>
      <c r="E468" s="145">
        <v>45084</v>
      </c>
      <c r="F468" s="146">
        <v>25500</v>
      </c>
      <c r="G468" s="147">
        <v>4</v>
      </c>
      <c r="H468" s="147">
        <v>41.2</v>
      </c>
      <c r="I468" s="145">
        <v>45291</v>
      </c>
      <c r="J468" s="146">
        <v>531.25</v>
      </c>
      <c r="K468" s="146">
        <v>3612.5</v>
      </c>
      <c r="L468" s="146">
        <v>21887.5</v>
      </c>
    </row>
    <row r="469" spans="1:12" hidden="1" x14ac:dyDescent="0.25">
      <c r="A469" s="148" t="s">
        <v>1206</v>
      </c>
      <c r="B469" s="148" t="s">
        <v>1207</v>
      </c>
      <c r="C469" s="148">
        <v>2</v>
      </c>
      <c r="D469" s="148" t="s">
        <v>747</v>
      </c>
      <c r="E469" s="149">
        <v>45084</v>
      </c>
      <c r="F469" s="150">
        <v>48000</v>
      </c>
      <c r="G469" s="151">
        <v>4</v>
      </c>
      <c r="H469" s="151">
        <v>41.2</v>
      </c>
      <c r="I469" s="149">
        <v>45291</v>
      </c>
      <c r="J469" s="150">
        <v>1000</v>
      </c>
      <c r="K469" s="150">
        <v>6800</v>
      </c>
      <c r="L469" s="150">
        <v>41200</v>
      </c>
    </row>
    <row r="470" spans="1:12" hidden="1" x14ac:dyDescent="0.25">
      <c r="A470" s="144" t="s">
        <v>1208</v>
      </c>
      <c r="B470" s="144" t="s">
        <v>1209</v>
      </c>
      <c r="C470" s="144">
        <v>2</v>
      </c>
      <c r="D470" s="144" t="s">
        <v>747</v>
      </c>
      <c r="E470" s="145">
        <v>45084</v>
      </c>
      <c r="F470" s="146">
        <v>41000</v>
      </c>
      <c r="G470" s="147">
        <v>4</v>
      </c>
      <c r="H470" s="147">
        <v>41.2</v>
      </c>
      <c r="I470" s="145">
        <v>45291</v>
      </c>
      <c r="J470" s="146">
        <v>854.16666666666663</v>
      </c>
      <c r="K470" s="146">
        <v>5808.35</v>
      </c>
      <c r="L470" s="146">
        <v>35191.65</v>
      </c>
    </row>
    <row r="471" spans="1:12" hidden="1" x14ac:dyDescent="0.25">
      <c r="A471" s="148" t="s">
        <v>1210</v>
      </c>
      <c r="B471" s="148" t="s">
        <v>1209</v>
      </c>
      <c r="C471" s="148">
        <v>2</v>
      </c>
      <c r="D471" s="148" t="s">
        <v>747</v>
      </c>
      <c r="E471" s="149">
        <v>45084</v>
      </c>
      <c r="F471" s="150">
        <v>41000</v>
      </c>
      <c r="G471" s="151">
        <v>4</v>
      </c>
      <c r="H471" s="151">
        <v>41.2</v>
      </c>
      <c r="I471" s="149">
        <v>45291</v>
      </c>
      <c r="J471" s="150">
        <v>854.16666666666663</v>
      </c>
      <c r="K471" s="150">
        <v>5808.35</v>
      </c>
      <c r="L471" s="150">
        <v>35191.65</v>
      </c>
    </row>
    <row r="472" spans="1:12" hidden="1" x14ac:dyDescent="0.25">
      <c r="A472" s="144" t="s">
        <v>1211</v>
      </c>
      <c r="B472" s="144" t="s">
        <v>1212</v>
      </c>
      <c r="C472" s="144">
        <v>2</v>
      </c>
      <c r="D472" s="144" t="s">
        <v>747</v>
      </c>
      <c r="E472" s="145">
        <v>45084</v>
      </c>
      <c r="F472" s="146">
        <v>95000</v>
      </c>
      <c r="G472" s="147">
        <v>4</v>
      </c>
      <c r="H472" s="147">
        <v>41.2</v>
      </c>
      <c r="I472" s="145">
        <v>45291</v>
      </c>
      <c r="J472" s="146">
        <v>1979.1666666666667</v>
      </c>
      <c r="K472" s="146">
        <v>13458.35</v>
      </c>
      <c r="L472" s="146">
        <v>81541.649999999994</v>
      </c>
    </row>
    <row r="473" spans="1:12" hidden="1" x14ac:dyDescent="0.25">
      <c r="A473" s="148" t="s">
        <v>1213</v>
      </c>
      <c r="B473" s="148" t="s">
        <v>1212</v>
      </c>
      <c r="C473" s="148">
        <v>2</v>
      </c>
      <c r="D473" s="148" t="s">
        <v>747</v>
      </c>
      <c r="E473" s="149">
        <v>45084</v>
      </c>
      <c r="F473" s="150">
        <v>95000</v>
      </c>
      <c r="G473" s="151">
        <v>4</v>
      </c>
      <c r="H473" s="151">
        <v>41.2</v>
      </c>
      <c r="I473" s="149">
        <v>45291</v>
      </c>
      <c r="J473" s="150">
        <v>1979.1666666666667</v>
      </c>
      <c r="K473" s="150">
        <v>13458.35</v>
      </c>
      <c r="L473" s="150">
        <v>81541.649999999994</v>
      </c>
    </row>
    <row r="474" spans="1:12" hidden="1" x14ac:dyDescent="0.25">
      <c r="A474" s="144" t="s">
        <v>1214</v>
      </c>
      <c r="B474" s="144" t="s">
        <v>1215</v>
      </c>
      <c r="C474" s="144">
        <v>2</v>
      </c>
      <c r="D474" s="144" t="s">
        <v>680</v>
      </c>
      <c r="E474" s="145">
        <v>45084</v>
      </c>
      <c r="F474" s="146">
        <v>48000.01</v>
      </c>
      <c r="G474" s="147">
        <v>4</v>
      </c>
      <c r="H474" s="147">
        <v>41.2</v>
      </c>
      <c r="I474" s="145">
        <v>45291</v>
      </c>
      <c r="J474" s="146">
        <v>1000.0002083333334</v>
      </c>
      <c r="K474" s="146">
        <v>6800</v>
      </c>
      <c r="L474" s="146">
        <v>41200.01</v>
      </c>
    </row>
    <row r="475" spans="1:12" hidden="1" x14ac:dyDescent="0.25">
      <c r="A475" s="148" t="s">
        <v>1216</v>
      </c>
      <c r="B475" s="148" t="s">
        <v>1215</v>
      </c>
      <c r="C475" s="148">
        <v>2</v>
      </c>
      <c r="D475" s="148" t="s">
        <v>747</v>
      </c>
      <c r="E475" s="149">
        <v>45084</v>
      </c>
      <c r="F475" s="150">
        <v>48000.01</v>
      </c>
      <c r="G475" s="151">
        <v>4</v>
      </c>
      <c r="H475" s="151">
        <v>41.2</v>
      </c>
      <c r="I475" s="149">
        <v>45291</v>
      </c>
      <c r="J475" s="150">
        <v>1000.0002083333334</v>
      </c>
      <c r="K475" s="150">
        <v>6800</v>
      </c>
      <c r="L475" s="150">
        <v>41200.01</v>
      </c>
    </row>
    <row r="476" spans="1:12" hidden="1" x14ac:dyDescent="0.25">
      <c r="A476" s="144" t="s">
        <v>1217</v>
      </c>
      <c r="B476" s="144" t="s">
        <v>1204</v>
      </c>
      <c r="C476" s="144">
        <v>2</v>
      </c>
      <c r="D476" s="144" t="s">
        <v>747</v>
      </c>
      <c r="E476" s="145">
        <v>45084</v>
      </c>
      <c r="F476" s="146">
        <v>25500</v>
      </c>
      <c r="G476" s="147">
        <v>4</v>
      </c>
      <c r="H476" s="147">
        <v>41.2</v>
      </c>
      <c r="I476" s="145">
        <v>45291</v>
      </c>
      <c r="J476" s="146">
        <v>531.25</v>
      </c>
      <c r="K476" s="146">
        <v>3612.5</v>
      </c>
      <c r="L476" s="146">
        <v>21887.5</v>
      </c>
    </row>
    <row r="477" spans="1:12" hidden="1" x14ac:dyDescent="0.25">
      <c r="A477" s="148" t="s">
        <v>1218</v>
      </c>
      <c r="B477" s="148" t="s">
        <v>1219</v>
      </c>
      <c r="C477" s="148">
        <v>2</v>
      </c>
      <c r="D477" s="148" t="s">
        <v>747</v>
      </c>
      <c r="E477" s="149">
        <v>45084</v>
      </c>
      <c r="F477" s="150">
        <v>75000</v>
      </c>
      <c r="G477" s="151">
        <v>4</v>
      </c>
      <c r="H477" s="151">
        <v>41.2</v>
      </c>
      <c r="I477" s="149">
        <v>45291</v>
      </c>
      <c r="J477" s="150">
        <v>1562.5</v>
      </c>
      <c r="K477" s="150">
        <v>10625</v>
      </c>
      <c r="L477" s="150">
        <v>64375</v>
      </c>
    </row>
    <row r="478" spans="1:12" ht="22.5" hidden="1" x14ac:dyDescent="0.25">
      <c r="A478" s="144" t="s">
        <v>1220</v>
      </c>
      <c r="B478" s="144" t="s">
        <v>1221</v>
      </c>
      <c r="C478" s="144">
        <v>6</v>
      </c>
      <c r="D478" s="144" t="s">
        <v>1202</v>
      </c>
      <c r="E478" s="145">
        <v>45078</v>
      </c>
      <c r="F478" s="146">
        <v>152247.1</v>
      </c>
      <c r="G478" s="147">
        <v>4</v>
      </c>
      <c r="H478" s="147">
        <v>41</v>
      </c>
      <c r="I478" s="145">
        <v>45291</v>
      </c>
      <c r="J478" s="146">
        <v>3171.8145833333333</v>
      </c>
      <c r="K478" s="146">
        <v>22202.67</v>
      </c>
      <c r="L478" s="146">
        <v>130044.43</v>
      </c>
    </row>
    <row r="479" spans="1:12" ht="22.5" hidden="1" x14ac:dyDescent="0.25">
      <c r="A479" s="148" t="s">
        <v>1222</v>
      </c>
      <c r="B479" s="148" t="s">
        <v>1223</v>
      </c>
      <c r="C479" s="148">
        <v>2</v>
      </c>
      <c r="D479" s="148" t="s">
        <v>1224</v>
      </c>
      <c r="E479" s="149">
        <v>45061</v>
      </c>
      <c r="F479" s="150">
        <v>9470</v>
      </c>
      <c r="G479" s="151">
        <v>4</v>
      </c>
      <c r="H479" s="151">
        <v>40.451612903225808</v>
      </c>
      <c r="I479" s="149">
        <v>45291</v>
      </c>
      <c r="J479" s="150">
        <v>197.29166666666666</v>
      </c>
      <c r="K479" s="150">
        <v>1489.22</v>
      </c>
      <c r="L479" s="150">
        <v>7980.78</v>
      </c>
    </row>
    <row r="480" spans="1:12" hidden="1" x14ac:dyDescent="0.25">
      <c r="A480" s="144" t="s">
        <v>1225</v>
      </c>
      <c r="B480" s="144" t="s">
        <v>1226</v>
      </c>
      <c r="C480" s="144">
        <v>2</v>
      </c>
      <c r="D480" s="144" t="s">
        <v>1227</v>
      </c>
      <c r="E480" s="145">
        <v>45055</v>
      </c>
      <c r="F480" s="146">
        <v>5451.6</v>
      </c>
      <c r="G480" s="147">
        <v>4</v>
      </c>
      <c r="H480" s="147">
        <v>40.258064516129032</v>
      </c>
      <c r="I480" s="145">
        <v>45291</v>
      </c>
      <c r="J480" s="146">
        <v>113.575</v>
      </c>
      <c r="K480" s="146">
        <v>879.33</v>
      </c>
      <c r="L480" s="146">
        <v>4572.2700000000004</v>
      </c>
    </row>
    <row r="481" spans="1:12" hidden="1" x14ac:dyDescent="0.25">
      <c r="A481" s="148" t="s">
        <v>1228</v>
      </c>
      <c r="B481" s="148" t="s">
        <v>1229</v>
      </c>
      <c r="C481" s="148">
        <v>2</v>
      </c>
      <c r="D481" s="148" t="s">
        <v>1227</v>
      </c>
      <c r="E481" s="149">
        <v>45055</v>
      </c>
      <c r="F481" s="150">
        <v>11701.89</v>
      </c>
      <c r="G481" s="151">
        <v>4</v>
      </c>
      <c r="H481" s="151">
        <v>40.258064516129032</v>
      </c>
      <c r="I481" s="149">
        <v>45291</v>
      </c>
      <c r="J481" s="150">
        <v>243.78937500000001</v>
      </c>
      <c r="K481" s="150">
        <v>3486.89</v>
      </c>
      <c r="L481" s="150">
        <v>8215</v>
      </c>
    </row>
    <row r="482" spans="1:12" hidden="1" x14ac:dyDescent="0.25">
      <c r="A482" s="144" t="s">
        <v>1230</v>
      </c>
      <c r="B482" s="144" t="s">
        <v>1231</v>
      </c>
      <c r="C482" s="144">
        <v>2</v>
      </c>
      <c r="D482" s="144" t="s">
        <v>1227</v>
      </c>
      <c r="E482" s="145">
        <v>45055</v>
      </c>
      <c r="F482" s="146">
        <v>11111.88</v>
      </c>
      <c r="G482" s="147">
        <v>4</v>
      </c>
      <c r="H482" s="147">
        <v>40.258064516129032</v>
      </c>
      <c r="I482" s="145">
        <v>45291</v>
      </c>
      <c r="J482" s="146">
        <v>231.4975</v>
      </c>
      <c r="K482" s="146">
        <v>1792.26</v>
      </c>
      <c r="L482" s="146">
        <v>9319.6200000000008</v>
      </c>
    </row>
    <row r="483" spans="1:12" hidden="1" x14ac:dyDescent="0.25">
      <c r="A483" s="148" t="s">
        <v>1232</v>
      </c>
      <c r="B483" s="148" t="s">
        <v>1233</v>
      </c>
      <c r="C483" s="148">
        <v>2</v>
      </c>
      <c r="D483" s="148" t="s">
        <v>1227</v>
      </c>
      <c r="E483" s="149">
        <v>45055</v>
      </c>
      <c r="F483" s="150">
        <v>4576.0200000000004</v>
      </c>
      <c r="G483" s="151">
        <v>4</v>
      </c>
      <c r="H483" s="151">
        <v>40.258064516129032</v>
      </c>
      <c r="I483" s="149">
        <v>45291</v>
      </c>
      <c r="J483" s="150">
        <v>95.333749999999995</v>
      </c>
      <c r="K483" s="150">
        <v>738.04</v>
      </c>
      <c r="L483" s="150">
        <v>3837.98</v>
      </c>
    </row>
    <row r="484" spans="1:12" hidden="1" x14ac:dyDescent="0.25">
      <c r="A484" s="144" t="s">
        <v>1234</v>
      </c>
      <c r="B484" s="144" t="s">
        <v>1235</v>
      </c>
      <c r="C484" s="144">
        <v>4</v>
      </c>
      <c r="D484" s="144" t="s">
        <v>1236</v>
      </c>
      <c r="E484" s="145">
        <v>45012</v>
      </c>
      <c r="F484" s="146">
        <v>49827.25</v>
      </c>
      <c r="G484" s="147">
        <v>4</v>
      </c>
      <c r="H484" s="147">
        <v>38.838709677419352</v>
      </c>
      <c r="I484" s="145">
        <v>45291</v>
      </c>
      <c r="J484" s="146">
        <v>1038.0677083333333</v>
      </c>
      <c r="K484" s="146">
        <v>9510.06</v>
      </c>
      <c r="L484" s="146">
        <v>40317.19</v>
      </c>
    </row>
    <row r="485" spans="1:12" hidden="1" x14ac:dyDescent="0.25">
      <c r="A485" s="148" t="s">
        <v>1237</v>
      </c>
      <c r="B485" s="148" t="s">
        <v>1235</v>
      </c>
      <c r="C485" s="148">
        <v>4</v>
      </c>
      <c r="D485" s="148" t="s">
        <v>1238</v>
      </c>
      <c r="E485" s="149">
        <v>45012</v>
      </c>
      <c r="F485" s="150">
        <v>49827.25</v>
      </c>
      <c r="G485" s="151">
        <v>4</v>
      </c>
      <c r="H485" s="151">
        <v>38.838709677419352</v>
      </c>
      <c r="I485" s="149">
        <v>45291</v>
      </c>
      <c r="J485" s="150">
        <v>1038.0677083333333</v>
      </c>
      <c r="K485" s="150">
        <v>9510.06</v>
      </c>
      <c r="L485" s="150">
        <v>40317.19</v>
      </c>
    </row>
    <row r="486" spans="1:12" hidden="1" x14ac:dyDescent="0.25">
      <c r="A486" s="144" t="s">
        <v>1239</v>
      </c>
      <c r="B486" s="144" t="s">
        <v>1235</v>
      </c>
      <c r="C486" s="144">
        <v>4</v>
      </c>
      <c r="D486" s="144" t="s">
        <v>1205</v>
      </c>
      <c r="E486" s="145">
        <v>45012</v>
      </c>
      <c r="F486" s="146">
        <v>49827.25</v>
      </c>
      <c r="G486" s="147">
        <v>4</v>
      </c>
      <c r="H486" s="147">
        <v>38.838709677419352</v>
      </c>
      <c r="I486" s="145">
        <v>45291</v>
      </c>
      <c r="J486" s="146">
        <v>1038.0677083333333</v>
      </c>
      <c r="K486" s="146">
        <v>9510.06</v>
      </c>
      <c r="L486" s="146">
        <v>40317.19</v>
      </c>
    </row>
    <row r="487" spans="1:12" hidden="1" x14ac:dyDescent="0.25">
      <c r="A487" s="148" t="s">
        <v>1240</v>
      </c>
      <c r="B487" s="148" t="s">
        <v>1235</v>
      </c>
      <c r="C487" s="148">
        <v>4</v>
      </c>
      <c r="D487" s="148" t="s">
        <v>1236</v>
      </c>
      <c r="E487" s="149">
        <v>45012</v>
      </c>
      <c r="F487" s="150">
        <v>49827.25</v>
      </c>
      <c r="G487" s="151">
        <v>4</v>
      </c>
      <c r="H487" s="151">
        <v>38.838709677419352</v>
      </c>
      <c r="I487" s="149">
        <v>45291</v>
      </c>
      <c r="J487" s="150">
        <v>1038.0677083333333</v>
      </c>
      <c r="K487" s="150">
        <v>9510.06</v>
      </c>
      <c r="L487" s="150">
        <v>40317.19</v>
      </c>
    </row>
    <row r="488" spans="1:12" hidden="1" x14ac:dyDescent="0.25">
      <c r="A488" s="144" t="s">
        <v>1241</v>
      </c>
      <c r="B488" s="144" t="s">
        <v>1235</v>
      </c>
      <c r="C488" s="144">
        <v>4</v>
      </c>
      <c r="D488" s="144" t="s">
        <v>1242</v>
      </c>
      <c r="E488" s="145">
        <v>45012</v>
      </c>
      <c r="F488" s="146">
        <v>49827.25</v>
      </c>
      <c r="G488" s="147">
        <v>4</v>
      </c>
      <c r="H488" s="147">
        <v>38.838709677419352</v>
      </c>
      <c r="I488" s="145">
        <v>45291</v>
      </c>
      <c r="J488" s="146">
        <v>1038.0677083333333</v>
      </c>
      <c r="K488" s="146">
        <v>9510.06</v>
      </c>
      <c r="L488" s="146">
        <v>40317.19</v>
      </c>
    </row>
    <row r="489" spans="1:12" hidden="1" x14ac:dyDescent="0.25">
      <c r="A489" s="148" t="s">
        <v>1243</v>
      </c>
      <c r="B489" s="148" t="s">
        <v>1235</v>
      </c>
      <c r="C489" s="148">
        <v>4</v>
      </c>
      <c r="D489" s="148" t="s">
        <v>1238</v>
      </c>
      <c r="E489" s="149">
        <v>45012</v>
      </c>
      <c r="F489" s="150">
        <v>49827.25</v>
      </c>
      <c r="G489" s="151">
        <v>4</v>
      </c>
      <c r="H489" s="151">
        <v>38.838709677419352</v>
      </c>
      <c r="I489" s="149">
        <v>45291</v>
      </c>
      <c r="J489" s="150">
        <v>1038.0677083333333</v>
      </c>
      <c r="K489" s="150">
        <v>9510.06</v>
      </c>
      <c r="L489" s="150">
        <v>40317.19</v>
      </c>
    </row>
    <row r="490" spans="1:12" hidden="1" x14ac:dyDescent="0.25">
      <c r="A490" s="144" t="s">
        <v>1244</v>
      </c>
      <c r="B490" s="144" t="s">
        <v>1235</v>
      </c>
      <c r="C490" s="144">
        <v>4</v>
      </c>
      <c r="D490" s="144" t="s">
        <v>1138</v>
      </c>
      <c r="E490" s="145">
        <v>45012</v>
      </c>
      <c r="F490" s="146">
        <v>49827.25</v>
      </c>
      <c r="G490" s="147">
        <v>4</v>
      </c>
      <c r="H490" s="147">
        <v>38.838709677419352</v>
      </c>
      <c r="I490" s="145">
        <v>45291</v>
      </c>
      <c r="J490" s="146">
        <v>1038.0677083333333</v>
      </c>
      <c r="K490" s="146">
        <v>9510.06</v>
      </c>
      <c r="L490" s="146">
        <v>40317.19</v>
      </c>
    </row>
    <row r="491" spans="1:12" hidden="1" x14ac:dyDescent="0.25">
      <c r="A491" s="148" t="s">
        <v>1245</v>
      </c>
      <c r="B491" s="148" t="s">
        <v>1235</v>
      </c>
      <c r="C491" s="148">
        <v>4</v>
      </c>
      <c r="D491" s="148" t="s">
        <v>1236</v>
      </c>
      <c r="E491" s="149">
        <v>45012</v>
      </c>
      <c r="F491" s="150">
        <v>49827.25</v>
      </c>
      <c r="G491" s="151">
        <v>4</v>
      </c>
      <c r="H491" s="151">
        <v>38.838709677419352</v>
      </c>
      <c r="I491" s="149">
        <v>45291</v>
      </c>
      <c r="J491" s="150">
        <v>1038.0677083333333</v>
      </c>
      <c r="K491" s="150">
        <v>9510.06</v>
      </c>
      <c r="L491" s="150">
        <v>40317.19</v>
      </c>
    </row>
    <row r="492" spans="1:12" ht="22.5" hidden="1" x14ac:dyDescent="0.25">
      <c r="A492" s="144" t="s">
        <v>1246</v>
      </c>
      <c r="B492" s="144" t="s">
        <v>1235</v>
      </c>
      <c r="C492" s="144">
        <v>4</v>
      </c>
      <c r="D492" s="144" t="s">
        <v>1247</v>
      </c>
      <c r="E492" s="145">
        <v>45012</v>
      </c>
      <c r="F492" s="146">
        <v>49827.25</v>
      </c>
      <c r="G492" s="147">
        <v>4</v>
      </c>
      <c r="H492" s="147">
        <v>38.838709677419352</v>
      </c>
      <c r="I492" s="145">
        <v>45291</v>
      </c>
      <c r="J492" s="146">
        <v>1038.0677083333333</v>
      </c>
      <c r="K492" s="146">
        <v>9510.06</v>
      </c>
      <c r="L492" s="146">
        <v>40317.19</v>
      </c>
    </row>
    <row r="493" spans="1:12" hidden="1" x14ac:dyDescent="0.25">
      <c r="A493" s="148" t="s">
        <v>1248</v>
      </c>
      <c r="B493" s="148" t="s">
        <v>1235</v>
      </c>
      <c r="C493" s="148">
        <v>4</v>
      </c>
      <c r="D493" s="148" t="s">
        <v>1249</v>
      </c>
      <c r="E493" s="149">
        <v>45012</v>
      </c>
      <c r="F493" s="150">
        <v>49827.25</v>
      </c>
      <c r="G493" s="151">
        <v>4</v>
      </c>
      <c r="H493" s="151">
        <v>38.838709677419352</v>
      </c>
      <c r="I493" s="149">
        <v>45291</v>
      </c>
      <c r="J493" s="150">
        <v>1038.0677083333333</v>
      </c>
      <c r="K493" s="150">
        <v>9510.06</v>
      </c>
      <c r="L493" s="150">
        <v>40317.19</v>
      </c>
    </row>
    <row r="494" spans="1:12" hidden="1" x14ac:dyDescent="0.25">
      <c r="A494" s="144" t="s">
        <v>1250</v>
      </c>
      <c r="B494" s="144" t="s">
        <v>1235</v>
      </c>
      <c r="C494" s="144">
        <v>4</v>
      </c>
      <c r="D494" s="144" t="s">
        <v>1251</v>
      </c>
      <c r="E494" s="145">
        <v>45012</v>
      </c>
      <c r="F494" s="146">
        <v>49827.25</v>
      </c>
      <c r="G494" s="147">
        <v>4</v>
      </c>
      <c r="H494" s="147">
        <v>38.838709677419352</v>
      </c>
      <c r="I494" s="145">
        <v>45291</v>
      </c>
      <c r="J494" s="146">
        <v>1038.0677083333333</v>
      </c>
      <c r="K494" s="146">
        <v>9510.06</v>
      </c>
      <c r="L494" s="146">
        <v>40317.19</v>
      </c>
    </row>
    <row r="495" spans="1:12" hidden="1" x14ac:dyDescent="0.25">
      <c r="A495" s="148" t="s">
        <v>1252</v>
      </c>
      <c r="B495" s="148" t="s">
        <v>1235</v>
      </c>
      <c r="C495" s="148">
        <v>4</v>
      </c>
      <c r="D495" s="148" t="s">
        <v>1251</v>
      </c>
      <c r="E495" s="149">
        <v>45012</v>
      </c>
      <c r="F495" s="150">
        <v>49827.25</v>
      </c>
      <c r="G495" s="151">
        <v>4</v>
      </c>
      <c r="H495" s="151">
        <v>38.838709677419352</v>
      </c>
      <c r="I495" s="149">
        <v>45291</v>
      </c>
      <c r="J495" s="150">
        <v>1038.0677083333333</v>
      </c>
      <c r="K495" s="150">
        <v>9510.06</v>
      </c>
      <c r="L495" s="150">
        <v>40317.19</v>
      </c>
    </row>
    <row r="496" spans="1:12" hidden="1" x14ac:dyDescent="0.25">
      <c r="A496" s="144" t="s">
        <v>1253</v>
      </c>
      <c r="B496" s="144" t="s">
        <v>1235</v>
      </c>
      <c r="C496" s="144">
        <v>4</v>
      </c>
      <c r="D496" s="144" t="s">
        <v>1236</v>
      </c>
      <c r="E496" s="145">
        <v>45012</v>
      </c>
      <c r="F496" s="146">
        <v>49827.25</v>
      </c>
      <c r="G496" s="147">
        <v>4</v>
      </c>
      <c r="H496" s="147">
        <v>38.838709677419352</v>
      </c>
      <c r="I496" s="145">
        <v>45291</v>
      </c>
      <c r="J496" s="146">
        <v>1038.0677083333333</v>
      </c>
      <c r="K496" s="146">
        <v>9510.06</v>
      </c>
      <c r="L496" s="146">
        <v>40317.19</v>
      </c>
    </row>
    <row r="497" spans="1:12" ht="22.5" hidden="1" x14ac:dyDescent="0.25">
      <c r="A497" s="148" t="s">
        <v>1254</v>
      </c>
      <c r="B497" s="148" t="s">
        <v>1235</v>
      </c>
      <c r="C497" s="148">
        <v>4</v>
      </c>
      <c r="D497" s="148" t="s">
        <v>1247</v>
      </c>
      <c r="E497" s="149">
        <v>45012</v>
      </c>
      <c r="F497" s="150">
        <v>49827.25</v>
      </c>
      <c r="G497" s="151">
        <v>4</v>
      </c>
      <c r="H497" s="151">
        <v>38.838709677419352</v>
      </c>
      <c r="I497" s="149">
        <v>45291</v>
      </c>
      <c r="J497" s="150">
        <v>1038.0677083333333</v>
      </c>
      <c r="K497" s="150">
        <v>9510.06</v>
      </c>
      <c r="L497" s="150">
        <v>40317.19</v>
      </c>
    </row>
    <row r="498" spans="1:12" hidden="1" x14ac:dyDescent="0.25">
      <c r="A498" s="144" t="s">
        <v>1255</v>
      </c>
      <c r="B498" s="144" t="s">
        <v>1235</v>
      </c>
      <c r="C498" s="144">
        <v>4</v>
      </c>
      <c r="D498" s="144" t="s">
        <v>1236</v>
      </c>
      <c r="E498" s="145">
        <v>45012</v>
      </c>
      <c r="F498" s="146">
        <v>49827.25</v>
      </c>
      <c r="G498" s="147">
        <v>4</v>
      </c>
      <c r="H498" s="147">
        <v>38.838709677419352</v>
      </c>
      <c r="I498" s="145">
        <v>45291</v>
      </c>
      <c r="J498" s="146">
        <v>1038.0677083333333</v>
      </c>
      <c r="K498" s="146">
        <v>9510.06</v>
      </c>
      <c r="L498" s="146">
        <v>40317.19</v>
      </c>
    </row>
    <row r="499" spans="1:12" hidden="1" x14ac:dyDescent="0.25">
      <c r="A499" s="148" t="s">
        <v>1256</v>
      </c>
      <c r="B499" s="148" t="s">
        <v>1235</v>
      </c>
      <c r="C499" s="148">
        <v>4</v>
      </c>
      <c r="D499" s="148" t="s">
        <v>1205</v>
      </c>
      <c r="E499" s="149">
        <v>45012</v>
      </c>
      <c r="F499" s="150">
        <v>49827.25</v>
      </c>
      <c r="G499" s="151">
        <v>4</v>
      </c>
      <c r="H499" s="151">
        <v>38.838709677419352</v>
      </c>
      <c r="I499" s="149">
        <v>45291</v>
      </c>
      <c r="J499" s="150">
        <v>1038.0677083333333</v>
      </c>
      <c r="K499" s="150">
        <v>9510.06</v>
      </c>
      <c r="L499" s="150">
        <v>40317.19</v>
      </c>
    </row>
    <row r="500" spans="1:12" hidden="1" x14ac:dyDescent="0.25">
      <c r="A500" s="144" t="s">
        <v>1257</v>
      </c>
      <c r="B500" s="144" t="s">
        <v>1235</v>
      </c>
      <c r="C500" s="144">
        <v>4</v>
      </c>
      <c r="D500" s="144" t="s">
        <v>1138</v>
      </c>
      <c r="E500" s="145">
        <v>45012</v>
      </c>
      <c r="F500" s="146">
        <v>49827.25</v>
      </c>
      <c r="G500" s="147">
        <v>4</v>
      </c>
      <c r="H500" s="147">
        <v>38.838709677419352</v>
      </c>
      <c r="I500" s="145">
        <v>45291</v>
      </c>
      <c r="J500" s="146">
        <v>1038.0677083333333</v>
      </c>
      <c r="K500" s="146">
        <v>9510.06</v>
      </c>
      <c r="L500" s="146">
        <v>40317.19</v>
      </c>
    </row>
    <row r="501" spans="1:12" hidden="1" x14ac:dyDescent="0.25">
      <c r="A501" s="148" t="s">
        <v>1258</v>
      </c>
      <c r="B501" s="148" t="s">
        <v>1259</v>
      </c>
      <c r="C501" s="148">
        <v>4</v>
      </c>
      <c r="D501" s="148" t="s">
        <v>1236</v>
      </c>
      <c r="E501" s="149">
        <v>45012</v>
      </c>
      <c r="F501" s="150">
        <v>49827.25</v>
      </c>
      <c r="G501" s="151">
        <v>4</v>
      </c>
      <c r="H501" s="151">
        <v>38.838709677419352</v>
      </c>
      <c r="I501" s="149">
        <v>45291</v>
      </c>
      <c r="J501" s="150">
        <v>1038.0677083333333</v>
      </c>
      <c r="K501" s="150">
        <v>9510.06</v>
      </c>
      <c r="L501" s="150">
        <v>40317.19</v>
      </c>
    </row>
    <row r="502" spans="1:12" hidden="1" x14ac:dyDescent="0.25">
      <c r="A502" s="144" t="s">
        <v>1260</v>
      </c>
      <c r="B502" s="144" t="s">
        <v>1235</v>
      </c>
      <c r="C502" s="144">
        <v>4</v>
      </c>
      <c r="D502" s="144" t="s">
        <v>1261</v>
      </c>
      <c r="E502" s="145">
        <v>45012</v>
      </c>
      <c r="F502" s="146">
        <v>49827.25</v>
      </c>
      <c r="G502" s="147">
        <v>4</v>
      </c>
      <c r="H502" s="147">
        <v>38.838709677419352</v>
      </c>
      <c r="I502" s="145">
        <v>45291</v>
      </c>
      <c r="J502" s="146">
        <v>1038.0677083333333</v>
      </c>
      <c r="K502" s="146">
        <v>9510.06</v>
      </c>
      <c r="L502" s="146">
        <v>40317.19</v>
      </c>
    </row>
    <row r="503" spans="1:12" ht="22.5" hidden="1" x14ac:dyDescent="0.25">
      <c r="A503" s="148" t="s">
        <v>1262</v>
      </c>
      <c r="B503" s="148" t="s">
        <v>1235</v>
      </c>
      <c r="C503" s="148">
        <v>4</v>
      </c>
      <c r="D503" s="148" t="s">
        <v>1202</v>
      </c>
      <c r="E503" s="149">
        <v>45012</v>
      </c>
      <c r="F503" s="150">
        <v>49827.25</v>
      </c>
      <c r="G503" s="151">
        <v>4</v>
      </c>
      <c r="H503" s="151">
        <v>38.838709677419352</v>
      </c>
      <c r="I503" s="149">
        <v>45291</v>
      </c>
      <c r="J503" s="150">
        <v>1038.0677083333333</v>
      </c>
      <c r="K503" s="150">
        <v>9510.06</v>
      </c>
      <c r="L503" s="150">
        <v>40317.19</v>
      </c>
    </row>
    <row r="504" spans="1:12" hidden="1" x14ac:dyDescent="0.25">
      <c r="A504" s="144" t="s">
        <v>1263</v>
      </c>
      <c r="B504" s="144" t="s">
        <v>1264</v>
      </c>
      <c r="C504" s="144">
        <v>4</v>
      </c>
      <c r="D504" s="144" t="s">
        <v>1236</v>
      </c>
      <c r="E504" s="145">
        <v>45012</v>
      </c>
      <c r="F504" s="146">
        <v>43931.75</v>
      </c>
      <c r="G504" s="147">
        <v>4</v>
      </c>
      <c r="H504" s="147">
        <v>38.838709677419352</v>
      </c>
      <c r="I504" s="145">
        <v>45291</v>
      </c>
      <c r="J504" s="146">
        <v>915.24479166666663</v>
      </c>
      <c r="K504" s="146">
        <v>8384.7800000000007</v>
      </c>
      <c r="L504" s="146">
        <v>35546.97</v>
      </c>
    </row>
    <row r="505" spans="1:12" hidden="1" x14ac:dyDescent="0.25">
      <c r="A505" s="148" t="s">
        <v>1265</v>
      </c>
      <c r="B505" s="148" t="s">
        <v>1264</v>
      </c>
      <c r="C505" s="148">
        <v>4</v>
      </c>
      <c r="D505" s="148" t="s">
        <v>680</v>
      </c>
      <c r="E505" s="149">
        <v>45012</v>
      </c>
      <c r="F505" s="150">
        <v>43931.75</v>
      </c>
      <c r="G505" s="151">
        <v>4</v>
      </c>
      <c r="H505" s="151">
        <v>38.838709677419352</v>
      </c>
      <c r="I505" s="149">
        <v>45291</v>
      </c>
      <c r="J505" s="150">
        <v>915.24479166666663</v>
      </c>
      <c r="K505" s="150">
        <v>8384.7800000000007</v>
      </c>
      <c r="L505" s="150">
        <v>35546.97</v>
      </c>
    </row>
    <row r="506" spans="1:12" ht="22.5" hidden="1" x14ac:dyDescent="0.25">
      <c r="A506" s="144" t="s">
        <v>1266</v>
      </c>
      <c r="B506" s="144" t="s">
        <v>1264</v>
      </c>
      <c r="C506" s="144">
        <v>4</v>
      </c>
      <c r="D506" s="144" t="s">
        <v>1202</v>
      </c>
      <c r="E506" s="145">
        <v>45012</v>
      </c>
      <c r="F506" s="146">
        <v>43931.75</v>
      </c>
      <c r="G506" s="147">
        <v>4</v>
      </c>
      <c r="H506" s="147">
        <v>38.838709677419352</v>
      </c>
      <c r="I506" s="145">
        <v>45291</v>
      </c>
      <c r="J506" s="146">
        <v>915.24479166666663</v>
      </c>
      <c r="K506" s="146">
        <v>8384.7800000000007</v>
      </c>
      <c r="L506" s="146">
        <v>35546.97</v>
      </c>
    </row>
    <row r="507" spans="1:12" ht="22.5" hidden="1" x14ac:dyDescent="0.25">
      <c r="A507" s="148" t="s">
        <v>1267</v>
      </c>
      <c r="B507" s="148" t="s">
        <v>1264</v>
      </c>
      <c r="C507" s="148">
        <v>4</v>
      </c>
      <c r="D507" s="148" t="s">
        <v>1202</v>
      </c>
      <c r="E507" s="149">
        <v>45012</v>
      </c>
      <c r="F507" s="150">
        <v>43931.75</v>
      </c>
      <c r="G507" s="151">
        <v>4</v>
      </c>
      <c r="H507" s="151">
        <v>38.838709677419352</v>
      </c>
      <c r="I507" s="149">
        <v>45291</v>
      </c>
      <c r="J507" s="150">
        <v>915.24479166666663</v>
      </c>
      <c r="K507" s="150">
        <v>8384.7800000000007</v>
      </c>
      <c r="L507" s="150">
        <v>35546.97</v>
      </c>
    </row>
    <row r="508" spans="1:12" ht="22.5" hidden="1" x14ac:dyDescent="0.25">
      <c r="A508" s="144" t="s">
        <v>1268</v>
      </c>
      <c r="B508" s="144" t="s">
        <v>1264</v>
      </c>
      <c r="C508" s="144">
        <v>4</v>
      </c>
      <c r="D508" s="144" t="s">
        <v>1202</v>
      </c>
      <c r="E508" s="145">
        <v>45012</v>
      </c>
      <c r="F508" s="146">
        <v>43931.75</v>
      </c>
      <c r="G508" s="147">
        <v>4</v>
      </c>
      <c r="H508" s="147">
        <v>38.838709677419352</v>
      </c>
      <c r="I508" s="145">
        <v>45291</v>
      </c>
      <c r="J508" s="146">
        <v>915.24479166666663</v>
      </c>
      <c r="K508" s="146">
        <v>8384.7800000000007</v>
      </c>
      <c r="L508" s="146">
        <v>35546.97</v>
      </c>
    </row>
    <row r="509" spans="1:12" ht="22.5" hidden="1" x14ac:dyDescent="0.25">
      <c r="A509" s="148" t="s">
        <v>1269</v>
      </c>
      <c r="B509" s="148" t="s">
        <v>1264</v>
      </c>
      <c r="C509" s="148">
        <v>4</v>
      </c>
      <c r="D509" s="148" t="s">
        <v>1202</v>
      </c>
      <c r="E509" s="149">
        <v>45012</v>
      </c>
      <c r="F509" s="150">
        <v>43931.75</v>
      </c>
      <c r="G509" s="151">
        <v>4</v>
      </c>
      <c r="H509" s="151">
        <v>38.838709677419352</v>
      </c>
      <c r="I509" s="149">
        <v>45291</v>
      </c>
      <c r="J509" s="150">
        <v>915.24479166666663</v>
      </c>
      <c r="K509" s="150">
        <v>8384.7800000000007</v>
      </c>
      <c r="L509" s="150">
        <v>35546.97</v>
      </c>
    </row>
    <row r="510" spans="1:12" ht="22.5" hidden="1" x14ac:dyDescent="0.25">
      <c r="A510" s="144" t="s">
        <v>1270</v>
      </c>
      <c r="B510" s="144" t="s">
        <v>1264</v>
      </c>
      <c r="C510" s="144">
        <v>4</v>
      </c>
      <c r="D510" s="144" t="s">
        <v>1202</v>
      </c>
      <c r="E510" s="145">
        <v>45012</v>
      </c>
      <c r="F510" s="146">
        <v>43931.75</v>
      </c>
      <c r="G510" s="147">
        <v>4</v>
      </c>
      <c r="H510" s="147">
        <v>38.838709677419352</v>
      </c>
      <c r="I510" s="145">
        <v>45291</v>
      </c>
      <c r="J510" s="146">
        <v>915.24479166666663</v>
      </c>
      <c r="K510" s="146">
        <v>8384.7800000000007</v>
      </c>
      <c r="L510" s="146">
        <v>35546.97</v>
      </c>
    </row>
    <row r="511" spans="1:12" ht="22.5" hidden="1" x14ac:dyDescent="0.25">
      <c r="A511" s="148" t="s">
        <v>1271</v>
      </c>
      <c r="B511" s="148" t="s">
        <v>1264</v>
      </c>
      <c r="C511" s="148">
        <v>4</v>
      </c>
      <c r="D511" s="148" t="s">
        <v>1202</v>
      </c>
      <c r="E511" s="149">
        <v>45012</v>
      </c>
      <c r="F511" s="150">
        <v>43931.75</v>
      </c>
      <c r="G511" s="151">
        <v>4</v>
      </c>
      <c r="H511" s="151">
        <v>38.838709677419352</v>
      </c>
      <c r="I511" s="149">
        <v>45291</v>
      </c>
      <c r="J511" s="150">
        <v>915.24479166666663</v>
      </c>
      <c r="K511" s="150">
        <v>8384.7800000000007</v>
      </c>
      <c r="L511" s="150">
        <v>35546.97</v>
      </c>
    </row>
    <row r="512" spans="1:12" ht="22.5" hidden="1" x14ac:dyDescent="0.25">
      <c r="A512" s="144" t="s">
        <v>1272</v>
      </c>
      <c r="B512" s="144" t="s">
        <v>1264</v>
      </c>
      <c r="C512" s="144">
        <v>4</v>
      </c>
      <c r="D512" s="144" t="s">
        <v>1202</v>
      </c>
      <c r="E512" s="145">
        <v>45012</v>
      </c>
      <c r="F512" s="146">
        <v>43931.75</v>
      </c>
      <c r="G512" s="147">
        <v>4</v>
      </c>
      <c r="H512" s="147">
        <v>38.838709677419352</v>
      </c>
      <c r="I512" s="145">
        <v>45291</v>
      </c>
      <c r="J512" s="146">
        <v>915.24479166666663</v>
      </c>
      <c r="K512" s="146">
        <v>8384.7800000000007</v>
      </c>
      <c r="L512" s="146">
        <v>35546.97</v>
      </c>
    </row>
    <row r="513" spans="1:12" hidden="1" x14ac:dyDescent="0.25">
      <c r="A513" s="148" t="s">
        <v>1273</v>
      </c>
      <c r="B513" s="148" t="s">
        <v>1264</v>
      </c>
      <c r="C513" s="148">
        <v>4</v>
      </c>
      <c r="D513" s="148" t="s">
        <v>1274</v>
      </c>
      <c r="E513" s="149">
        <v>45012</v>
      </c>
      <c r="F513" s="150">
        <v>43931.75</v>
      </c>
      <c r="G513" s="151">
        <v>4</v>
      </c>
      <c r="H513" s="151">
        <v>38.838709677419352</v>
      </c>
      <c r="I513" s="149">
        <v>45291</v>
      </c>
      <c r="J513" s="150">
        <v>915.24479166666663</v>
      </c>
      <c r="K513" s="150">
        <v>8384.7800000000007</v>
      </c>
      <c r="L513" s="150">
        <v>35546.97</v>
      </c>
    </row>
    <row r="514" spans="1:12" hidden="1" x14ac:dyDescent="0.25">
      <c r="A514" s="144" t="s">
        <v>1275</v>
      </c>
      <c r="B514" s="144" t="s">
        <v>1264</v>
      </c>
      <c r="C514" s="144">
        <v>4</v>
      </c>
      <c r="D514" s="144" t="s">
        <v>1274</v>
      </c>
      <c r="E514" s="145">
        <v>45012</v>
      </c>
      <c r="F514" s="146">
        <v>43931.75</v>
      </c>
      <c r="G514" s="147">
        <v>4</v>
      </c>
      <c r="H514" s="147">
        <v>38.838709677419352</v>
      </c>
      <c r="I514" s="145">
        <v>45291</v>
      </c>
      <c r="J514" s="146">
        <v>915.24479166666663</v>
      </c>
      <c r="K514" s="146">
        <v>8384.7800000000007</v>
      </c>
      <c r="L514" s="146">
        <v>35546.97</v>
      </c>
    </row>
    <row r="515" spans="1:12" hidden="1" x14ac:dyDescent="0.25">
      <c r="A515" s="148" t="s">
        <v>1276</v>
      </c>
      <c r="B515" s="148" t="s">
        <v>1264</v>
      </c>
      <c r="C515" s="148">
        <v>4</v>
      </c>
      <c r="D515" s="148" t="s">
        <v>1274</v>
      </c>
      <c r="E515" s="149">
        <v>45012</v>
      </c>
      <c r="F515" s="150">
        <v>43931.75</v>
      </c>
      <c r="G515" s="151">
        <v>4</v>
      </c>
      <c r="H515" s="151">
        <v>38.838709677419352</v>
      </c>
      <c r="I515" s="149">
        <v>45291</v>
      </c>
      <c r="J515" s="150">
        <v>915.24479166666663</v>
      </c>
      <c r="K515" s="150">
        <v>8384.7800000000007</v>
      </c>
      <c r="L515" s="150">
        <v>35546.97</v>
      </c>
    </row>
    <row r="516" spans="1:12" hidden="1" x14ac:dyDescent="0.25">
      <c r="A516" s="144" t="s">
        <v>1277</v>
      </c>
      <c r="B516" s="144" t="s">
        <v>1264</v>
      </c>
      <c r="C516" s="144">
        <v>4</v>
      </c>
      <c r="D516" s="144" t="s">
        <v>1236</v>
      </c>
      <c r="E516" s="145">
        <v>45012</v>
      </c>
      <c r="F516" s="146">
        <v>43931.75</v>
      </c>
      <c r="G516" s="147">
        <v>4</v>
      </c>
      <c r="H516" s="147">
        <v>38.838709677419352</v>
      </c>
      <c r="I516" s="145">
        <v>45291</v>
      </c>
      <c r="J516" s="146">
        <v>915.24479166666663</v>
      </c>
      <c r="K516" s="146">
        <v>8384.7800000000007</v>
      </c>
      <c r="L516" s="146">
        <v>35546.97</v>
      </c>
    </row>
    <row r="517" spans="1:12" hidden="1" x14ac:dyDescent="0.25">
      <c r="A517" s="148" t="s">
        <v>1278</v>
      </c>
      <c r="B517" s="148" t="s">
        <v>1264</v>
      </c>
      <c r="C517" s="148">
        <v>4</v>
      </c>
      <c r="D517" s="148" t="s">
        <v>1236</v>
      </c>
      <c r="E517" s="149">
        <v>45012</v>
      </c>
      <c r="F517" s="150">
        <v>43931.75</v>
      </c>
      <c r="G517" s="151">
        <v>4</v>
      </c>
      <c r="H517" s="151">
        <v>38.838709677419352</v>
      </c>
      <c r="I517" s="149">
        <v>45291</v>
      </c>
      <c r="J517" s="150">
        <v>915.24479166666663</v>
      </c>
      <c r="K517" s="150">
        <v>8384.7800000000007</v>
      </c>
      <c r="L517" s="150">
        <v>35546.97</v>
      </c>
    </row>
    <row r="518" spans="1:12" hidden="1" x14ac:dyDescent="0.25">
      <c r="A518" s="144" t="s">
        <v>1279</v>
      </c>
      <c r="B518" s="144" t="s">
        <v>1264</v>
      </c>
      <c r="C518" s="144">
        <v>4</v>
      </c>
      <c r="D518" s="144" t="s">
        <v>1236</v>
      </c>
      <c r="E518" s="145">
        <v>45012</v>
      </c>
      <c r="F518" s="146">
        <v>43931.75</v>
      </c>
      <c r="G518" s="147">
        <v>4</v>
      </c>
      <c r="H518" s="147">
        <v>38.838709677419352</v>
      </c>
      <c r="I518" s="145">
        <v>45291</v>
      </c>
      <c r="J518" s="146">
        <v>915.24479166666663</v>
      </c>
      <c r="K518" s="146">
        <v>8384.7800000000007</v>
      </c>
      <c r="L518" s="146">
        <v>35546.97</v>
      </c>
    </row>
    <row r="519" spans="1:12" hidden="1" x14ac:dyDescent="0.25">
      <c r="A519" s="148" t="s">
        <v>1280</v>
      </c>
      <c r="B519" s="148" t="s">
        <v>1264</v>
      </c>
      <c r="C519" s="148">
        <v>4</v>
      </c>
      <c r="D519" s="148" t="s">
        <v>1236</v>
      </c>
      <c r="E519" s="149">
        <v>45012</v>
      </c>
      <c r="F519" s="150">
        <v>43931.75</v>
      </c>
      <c r="G519" s="151">
        <v>4</v>
      </c>
      <c r="H519" s="151">
        <v>38.838709677419352</v>
      </c>
      <c r="I519" s="149">
        <v>45291</v>
      </c>
      <c r="J519" s="150">
        <v>915.24479166666663</v>
      </c>
      <c r="K519" s="150">
        <v>8384.7800000000007</v>
      </c>
      <c r="L519" s="150">
        <v>35546.97</v>
      </c>
    </row>
    <row r="520" spans="1:12" hidden="1" x14ac:dyDescent="0.25">
      <c r="A520" s="144" t="s">
        <v>1281</v>
      </c>
      <c r="B520" s="144" t="s">
        <v>1264</v>
      </c>
      <c r="C520" s="144">
        <v>4</v>
      </c>
      <c r="D520" s="144" t="s">
        <v>1236</v>
      </c>
      <c r="E520" s="145">
        <v>45012</v>
      </c>
      <c r="F520" s="146">
        <v>43931.75</v>
      </c>
      <c r="G520" s="147">
        <v>4</v>
      </c>
      <c r="H520" s="147">
        <v>38.838709677419352</v>
      </c>
      <c r="I520" s="145">
        <v>45291</v>
      </c>
      <c r="J520" s="146">
        <v>915.24479166666663</v>
      </c>
      <c r="K520" s="146">
        <v>8384.7800000000007</v>
      </c>
      <c r="L520" s="146">
        <v>35546.97</v>
      </c>
    </row>
    <row r="521" spans="1:12" hidden="1" x14ac:dyDescent="0.25">
      <c r="A521" s="148" t="s">
        <v>1282</v>
      </c>
      <c r="B521" s="148" t="s">
        <v>1264</v>
      </c>
      <c r="C521" s="148">
        <v>4</v>
      </c>
      <c r="D521" s="148" t="s">
        <v>1236</v>
      </c>
      <c r="E521" s="149">
        <v>45012</v>
      </c>
      <c r="F521" s="150">
        <v>43931.75</v>
      </c>
      <c r="G521" s="151">
        <v>4</v>
      </c>
      <c r="H521" s="151">
        <v>38.838709677419352</v>
      </c>
      <c r="I521" s="149">
        <v>45291</v>
      </c>
      <c r="J521" s="150">
        <v>915.24479166666663</v>
      </c>
      <c r="K521" s="150">
        <v>8384.7800000000007</v>
      </c>
      <c r="L521" s="150">
        <v>35546.97</v>
      </c>
    </row>
    <row r="522" spans="1:12" hidden="1" x14ac:dyDescent="0.25">
      <c r="A522" s="144" t="s">
        <v>1283</v>
      </c>
      <c r="B522" s="144" t="s">
        <v>1264</v>
      </c>
      <c r="C522" s="144">
        <v>4</v>
      </c>
      <c r="D522" s="144" t="s">
        <v>1236</v>
      </c>
      <c r="E522" s="145">
        <v>45012</v>
      </c>
      <c r="F522" s="146">
        <v>43931.75</v>
      </c>
      <c r="G522" s="147">
        <v>4</v>
      </c>
      <c r="H522" s="147">
        <v>38.838709677419352</v>
      </c>
      <c r="I522" s="145">
        <v>45291</v>
      </c>
      <c r="J522" s="146">
        <v>915.24479166666663</v>
      </c>
      <c r="K522" s="146">
        <v>8384.7800000000007</v>
      </c>
      <c r="L522" s="146">
        <v>35546.97</v>
      </c>
    </row>
    <row r="523" spans="1:12" hidden="1" x14ac:dyDescent="0.25">
      <c r="A523" s="148" t="s">
        <v>1284</v>
      </c>
      <c r="B523" s="148" t="s">
        <v>1264</v>
      </c>
      <c r="C523" s="148">
        <v>4</v>
      </c>
      <c r="D523" s="148" t="s">
        <v>1138</v>
      </c>
      <c r="E523" s="149">
        <v>45012</v>
      </c>
      <c r="F523" s="150">
        <v>43931.75</v>
      </c>
      <c r="G523" s="151">
        <v>4</v>
      </c>
      <c r="H523" s="151">
        <v>38.838709677419352</v>
      </c>
      <c r="I523" s="149">
        <v>45291</v>
      </c>
      <c r="J523" s="150">
        <v>915.24479166666663</v>
      </c>
      <c r="K523" s="150">
        <v>8384.7800000000007</v>
      </c>
      <c r="L523" s="150">
        <v>35546.97</v>
      </c>
    </row>
    <row r="524" spans="1:12" hidden="1" x14ac:dyDescent="0.25">
      <c r="A524" s="144" t="s">
        <v>1285</v>
      </c>
      <c r="B524" s="144" t="s">
        <v>1264</v>
      </c>
      <c r="C524" s="144">
        <v>4</v>
      </c>
      <c r="D524" s="144" t="s">
        <v>1138</v>
      </c>
      <c r="E524" s="145">
        <v>45012</v>
      </c>
      <c r="F524" s="146">
        <v>43931.75</v>
      </c>
      <c r="G524" s="147">
        <v>4</v>
      </c>
      <c r="H524" s="147">
        <v>38.838709677419352</v>
      </c>
      <c r="I524" s="145">
        <v>45291</v>
      </c>
      <c r="J524" s="146">
        <v>915.24479166666663</v>
      </c>
      <c r="K524" s="146">
        <v>8384.7800000000007</v>
      </c>
      <c r="L524" s="146">
        <v>35546.97</v>
      </c>
    </row>
    <row r="525" spans="1:12" hidden="1" x14ac:dyDescent="0.25">
      <c r="A525" s="148" t="s">
        <v>1286</v>
      </c>
      <c r="B525" s="148" t="s">
        <v>1264</v>
      </c>
      <c r="C525" s="148">
        <v>4</v>
      </c>
      <c r="D525" s="148" t="s">
        <v>1138</v>
      </c>
      <c r="E525" s="149">
        <v>45012</v>
      </c>
      <c r="F525" s="150">
        <v>43931.75</v>
      </c>
      <c r="G525" s="151">
        <v>4</v>
      </c>
      <c r="H525" s="151">
        <v>38.838709677419352</v>
      </c>
      <c r="I525" s="149">
        <v>45291</v>
      </c>
      <c r="J525" s="150">
        <v>915.24479166666663</v>
      </c>
      <c r="K525" s="150">
        <v>8384.7800000000007</v>
      </c>
      <c r="L525" s="150">
        <v>35546.97</v>
      </c>
    </row>
    <row r="526" spans="1:12" hidden="1" x14ac:dyDescent="0.25">
      <c r="A526" s="144" t="s">
        <v>1287</v>
      </c>
      <c r="B526" s="144" t="s">
        <v>1264</v>
      </c>
      <c r="C526" s="144">
        <v>4</v>
      </c>
      <c r="D526" s="144" t="s">
        <v>1138</v>
      </c>
      <c r="E526" s="145">
        <v>45012</v>
      </c>
      <c r="F526" s="146">
        <v>43931.75</v>
      </c>
      <c r="G526" s="147">
        <v>4</v>
      </c>
      <c r="H526" s="147">
        <v>38.838709677419352</v>
      </c>
      <c r="I526" s="145">
        <v>45291</v>
      </c>
      <c r="J526" s="146">
        <v>915.24479166666663</v>
      </c>
      <c r="K526" s="146">
        <v>8384.7800000000007</v>
      </c>
      <c r="L526" s="146">
        <v>35546.97</v>
      </c>
    </row>
    <row r="527" spans="1:12" hidden="1" x14ac:dyDescent="0.25">
      <c r="A527" s="148" t="s">
        <v>1288</v>
      </c>
      <c r="B527" s="148" t="s">
        <v>1264</v>
      </c>
      <c r="C527" s="148">
        <v>4</v>
      </c>
      <c r="D527" s="148" t="s">
        <v>1138</v>
      </c>
      <c r="E527" s="149">
        <v>45012</v>
      </c>
      <c r="F527" s="150">
        <v>43931.75</v>
      </c>
      <c r="G527" s="151">
        <v>4</v>
      </c>
      <c r="H527" s="151">
        <v>38.838709677419352</v>
      </c>
      <c r="I527" s="149">
        <v>45291</v>
      </c>
      <c r="J527" s="150">
        <v>915.24479166666663</v>
      </c>
      <c r="K527" s="150">
        <v>8384.7800000000007</v>
      </c>
      <c r="L527" s="150">
        <v>35546.97</v>
      </c>
    </row>
    <row r="528" spans="1:12" hidden="1" x14ac:dyDescent="0.25">
      <c r="A528" s="144" t="s">
        <v>1289</v>
      </c>
      <c r="B528" s="144" t="s">
        <v>1264</v>
      </c>
      <c r="C528" s="144">
        <v>4</v>
      </c>
      <c r="D528" s="144" t="s">
        <v>1138</v>
      </c>
      <c r="E528" s="145">
        <v>45012</v>
      </c>
      <c r="F528" s="146">
        <v>43931.75</v>
      </c>
      <c r="G528" s="147">
        <v>4</v>
      </c>
      <c r="H528" s="147">
        <v>38.838709677419352</v>
      </c>
      <c r="I528" s="145">
        <v>45291</v>
      </c>
      <c r="J528" s="146">
        <v>915.24479166666663</v>
      </c>
      <c r="K528" s="146">
        <v>8384.7800000000007</v>
      </c>
      <c r="L528" s="146">
        <v>35546.97</v>
      </c>
    </row>
    <row r="529" spans="1:12" hidden="1" x14ac:dyDescent="0.25">
      <c r="A529" s="148" t="s">
        <v>1290</v>
      </c>
      <c r="B529" s="148" t="s">
        <v>1264</v>
      </c>
      <c r="C529" s="148">
        <v>4</v>
      </c>
      <c r="D529" s="148" t="s">
        <v>1138</v>
      </c>
      <c r="E529" s="149">
        <v>45012</v>
      </c>
      <c r="F529" s="150">
        <v>43931.75</v>
      </c>
      <c r="G529" s="151">
        <v>4</v>
      </c>
      <c r="H529" s="151">
        <v>38.838709677419352</v>
      </c>
      <c r="I529" s="149">
        <v>45291</v>
      </c>
      <c r="J529" s="150">
        <v>915.24479166666663</v>
      </c>
      <c r="K529" s="150">
        <v>8384.7800000000007</v>
      </c>
      <c r="L529" s="150">
        <v>35546.97</v>
      </c>
    </row>
    <row r="530" spans="1:12" hidden="1" x14ac:dyDescent="0.25">
      <c r="A530" s="144" t="s">
        <v>1291</v>
      </c>
      <c r="B530" s="144" t="s">
        <v>1264</v>
      </c>
      <c r="C530" s="144">
        <v>4</v>
      </c>
      <c r="D530" s="144" t="s">
        <v>1236</v>
      </c>
      <c r="E530" s="145">
        <v>45012</v>
      </c>
      <c r="F530" s="146">
        <v>43931.75</v>
      </c>
      <c r="G530" s="147">
        <v>4</v>
      </c>
      <c r="H530" s="147">
        <v>38.838709677419352</v>
      </c>
      <c r="I530" s="145">
        <v>45291</v>
      </c>
      <c r="J530" s="146">
        <v>915.24479166666663</v>
      </c>
      <c r="K530" s="146">
        <v>8384.7800000000007</v>
      </c>
      <c r="L530" s="146">
        <v>35546.97</v>
      </c>
    </row>
    <row r="531" spans="1:12" hidden="1" x14ac:dyDescent="0.25">
      <c r="A531" s="148" t="s">
        <v>1292</v>
      </c>
      <c r="B531" s="148" t="s">
        <v>1264</v>
      </c>
      <c r="C531" s="148">
        <v>4</v>
      </c>
      <c r="D531" s="148" t="s">
        <v>849</v>
      </c>
      <c r="E531" s="149">
        <v>45012</v>
      </c>
      <c r="F531" s="150">
        <v>43931.75</v>
      </c>
      <c r="G531" s="151">
        <v>4</v>
      </c>
      <c r="H531" s="151">
        <v>38.838709677419352</v>
      </c>
      <c r="I531" s="149">
        <v>45291</v>
      </c>
      <c r="J531" s="150">
        <v>915.24479166666663</v>
      </c>
      <c r="K531" s="150">
        <v>8384.7800000000007</v>
      </c>
      <c r="L531" s="150">
        <v>35546.97</v>
      </c>
    </row>
    <row r="532" spans="1:12" hidden="1" x14ac:dyDescent="0.25">
      <c r="A532" s="144" t="s">
        <v>1293</v>
      </c>
      <c r="B532" s="144" t="s">
        <v>1264</v>
      </c>
      <c r="C532" s="144">
        <v>4</v>
      </c>
      <c r="D532" s="144" t="s">
        <v>849</v>
      </c>
      <c r="E532" s="145">
        <v>45012</v>
      </c>
      <c r="F532" s="146">
        <v>43931.75</v>
      </c>
      <c r="G532" s="147">
        <v>4</v>
      </c>
      <c r="H532" s="147">
        <v>38.838709677419352</v>
      </c>
      <c r="I532" s="145">
        <v>45291</v>
      </c>
      <c r="J532" s="146">
        <v>915.24479166666663</v>
      </c>
      <c r="K532" s="146">
        <v>8384.7800000000007</v>
      </c>
      <c r="L532" s="146">
        <v>35546.97</v>
      </c>
    </row>
    <row r="533" spans="1:12" hidden="1" x14ac:dyDescent="0.25">
      <c r="A533" s="148" t="s">
        <v>1294</v>
      </c>
      <c r="B533" s="148" t="s">
        <v>1264</v>
      </c>
      <c r="C533" s="148">
        <v>4</v>
      </c>
      <c r="D533" s="148" t="s">
        <v>849</v>
      </c>
      <c r="E533" s="149">
        <v>45012</v>
      </c>
      <c r="F533" s="150">
        <v>43931.75</v>
      </c>
      <c r="G533" s="151">
        <v>4</v>
      </c>
      <c r="H533" s="151">
        <v>38.838709677419352</v>
      </c>
      <c r="I533" s="149">
        <v>45291</v>
      </c>
      <c r="J533" s="150">
        <v>915.24479166666663</v>
      </c>
      <c r="K533" s="150">
        <v>8384.7800000000007</v>
      </c>
      <c r="L533" s="150">
        <v>35546.97</v>
      </c>
    </row>
    <row r="534" spans="1:12" hidden="1" x14ac:dyDescent="0.25">
      <c r="A534" s="144" t="s">
        <v>1295</v>
      </c>
      <c r="B534" s="144" t="s">
        <v>1264</v>
      </c>
      <c r="C534" s="144">
        <v>4</v>
      </c>
      <c r="D534" s="144" t="s">
        <v>1296</v>
      </c>
      <c r="E534" s="145">
        <v>45012</v>
      </c>
      <c r="F534" s="146">
        <v>43931.75</v>
      </c>
      <c r="G534" s="147">
        <v>4</v>
      </c>
      <c r="H534" s="147">
        <v>38.838709677419352</v>
      </c>
      <c r="I534" s="145">
        <v>45291</v>
      </c>
      <c r="J534" s="146">
        <v>915.24479166666663</v>
      </c>
      <c r="K534" s="146">
        <v>8384.7800000000007</v>
      </c>
      <c r="L534" s="146">
        <v>35546.97</v>
      </c>
    </row>
    <row r="535" spans="1:12" hidden="1" x14ac:dyDescent="0.25">
      <c r="A535" s="148" t="s">
        <v>1297</v>
      </c>
      <c r="B535" s="148" t="s">
        <v>1264</v>
      </c>
      <c r="C535" s="148">
        <v>4</v>
      </c>
      <c r="D535" s="148" t="s">
        <v>1296</v>
      </c>
      <c r="E535" s="149">
        <v>45012</v>
      </c>
      <c r="F535" s="150">
        <v>43931.75</v>
      </c>
      <c r="G535" s="151">
        <v>4</v>
      </c>
      <c r="H535" s="151">
        <v>38.838709677419352</v>
      </c>
      <c r="I535" s="149">
        <v>45291</v>
      </c>
      <c r="J535" s="150">
        <v>915.24479166666663</v>
      </c>
      <c r="K535" s="150">
        <v>8384.7800000000007</v>
      </c>
      <c r="L535" s="150">
        <v>35546.97</v>
      </c>
    </row>
    <row r="536" spans="1:12" hidden="1" x14ac:dyDescent="0.25">
      <c r="A536" s="144" t="s">
        <v>1298</v>
      </c>
      <c r="B536" s="144" t="s">
        <v>1264</v>
      </c>
      <c r="C536" s="144">
        <v>4</v>
      </c>
      <c r="D536" s="144" t="s">
        <v>1296</v>
      </c>
      <c r="E536" s="145">
        <v>45012</v>
      </c>
      <c r="F536" s="146">
        <v>43931.75</v>
      </c>
      <c r="G536" s="147">
        <v>4</v>
      </c>
      <c r="H536" s="147">
        <v>38.838709677419352</v>
      </c>
      <c r="I536" s="145">
        <v>45291</v>
      </c>
      <c r="J536" s="146">
        <v>915.24479166666663</v>
      </c>
      <c r="K536" s="146">
        <v>8384.7800000000007</v>
      </c>
      <c r="L536" s="146">
        <v>35546.97</v>
      </c>
    </row>
    <row r="537" spans="1:12" hidden="1" x14ac:dyDescent="0.25">
      <c r="A537" s="148" t="s">
        <v>1299</v>
      </c>
      <c r="B537" s="148" t="s">
        <v>1264</v>
      </c>
      <c r="C537" s="148">
        <v>4</v>
      </c>
      <c r="D537" s="148" t="s">
        <v>1238</v>
      </c>
      <c r="E537" s="149">
        <v>45012</v>
      </c>
      <c r="F537" s="150">
        <v>43931.75</v>
      </c>
      <c r="G537" s="151">
        <v>4</v>
      </c>
      <c r="H537" s="151">
        <v>38.838709677419352</v>
      </c>
      <c r="I537" s="149">
        <v>45291</v>
      </c>
      <c r="J537" s="150">
        <v>915.24479166666663</v>
      </c>
      <c r="K537" s="150">
        <v>8384.7800000000007</v>
      </c>
      <c r="L537" s="150">
        <v>35546.97</v>
      </c>
    </row>
    <row r="538" spans="1:12" hidden="1" x14ac:dyDescent="0.25">
      <c r="A538" s="144" t="s">
        <v>1300</v>
      </c>
      <c r="B538" s="144" t="s">
        <v>1264</v>
      </c>
      <c r="C538" s="144">
        <v>4</v>
      </c>
      <c r="D538" s="144" t="s">
        <v>1238</v>
      </c>
      <c r="E538" s="145">
        <v>45012</v>
      </c>
      <c r="F538" s="146">
        <v>43931.75</v>
      </c>
      <c r="G538" s="147">
        <v>4</v>
      </c>
      <c r="H538" s="147">
        <v>38.838709677419352</v>
      </c>
      <c r="I538" s="145">
        <v>45291</v>
      </c>
      <c r="J538" s="146">
        <v>915.24479166666663</v>
      </c>
      <c r="K538" s="146">
        <v>8384.7800000000007</v>
      </c>
      <c r="L538" s="146">
        <v>35546.97</v>
      </c>
    </row>
    <row r="539" spans="1:12" hidden="1" x14ac:dyDescent="0.25">
      <c r="A539" s="148" t="s">
        <v>1301</v>
      </c>
      <c r="B539" s="148" t="s">
        <v>1264</v>
      </c>
      <c r="C539" s="148">
        <v>4</v>
      </c>
      <c r="D539" s="148" t="s">
        <v>1238</v>
      </c>
      <c r="E539" s="149">
        <v>45012</v>
      </c>
      <c r="F539" s="150">
        <v>43931.75</v>
      </c>
      <c r="G539" s="151">
        <v>4</v>
      </c>
      <c r="H539" s="151">
        <v>38.838709677419352</v>
      </c>
      <c r="I539" s="149">
        <v>45291</v>
      </c>
      <c r="J539" s="150">
        <v>915.24479166666663</v>
      </c>
      <c r="K539" s="150">
        <v>8384.7800000000007</v>
      </c>
      <c r="L539" s="150">
        <v>35546.97</v>
      </c>
    </row>
    <row r="540" spans="1:12" hidden="1" x14ac:dyDescent="0.25">
      <c r="A540" s="144" t="s">
        <v>1302</v>
      </c>
      <c r="B540" s="144" t="s">
        <v>1264</v>
      </c>
      <c r="C540" s="144">
        <v>4</v>
      </c>
      <c r="D540" s="144" t="s">
        <v>1238</v>
      </c>
      <c r="E540" s="145">
        <v>45012</v>
      </c>
      <c r="F540" s="146">
        <v>43931.75</v>
      </c>
      <c r="G540" s="147">
        <v>4</v>
      </c>
      <c r="H540" s="147">
        <v>38.838709677419352</v>
      </c>
      <c r="I540" s="145">
        <v>45291</v>
      </c>
      <c r="J540" s="146">
        <v>915.24479166666663</v>
      </c>
      <c r="K540" s="146">
        <v>8384.7800000000007</v>
      </c>
      <c r="L540" s="146">
        <v>35546.97</v>
      </c>
    </row>
    <row r="541" spans="1:12" hidden="1" x14ac:dyDescent="0.25">
      <c r="A541" s="148" t="s">
        <v>1303</v>
      </c>
      <c r="B541" s="148" t="s">
        <v>1264</v>
      </c>
      <c r="C541" s="148">
        <v>4</v>
      </c>
      <c r="D541" s="148" t="s">
        <v>1138</v>
      </c>
      <c r="E541" s="149">
        <v>45012</v>
      </c>
      <c r="F541" s="150">
        <v>43931.75</v>
      </c>
      <c r="G541" s="151">
        <v>4</v>
      </c>
      <c r="H541" s="151">
        <v>38.838709677419352</v>
      </c>
      <c r="I541" s="149">
        <v>45291</v>
      </c>
      <c r="J541" s="150">
        <v>915.24479166666663</v>
      </c>
      <c r="K541" s="150">
        <v>8384.7800000000007</v>
      </c>
      <c r="L541" s="150">
        <v>35546.97</v>
      </c>
    </row>
    <row r="542" spans="1:12" hidden="1" x14ac:dyDescent="0.25">
      <c r="A542" s="144" t="s">
        <v>1304</v>
      </c>
      <c r="B542" s="144" t="s">
        <v>1264</v>
      </c>
      <c r="C542" s="144">
        <v>4</v>
      </c>
      <c r="D542" s="144" t="s">
        <v>1205</v>
      </c>
      <c r="E542" s="145">
        <v>45012</v>
      </c>
      <c r="F542" s="146">
        <v>43931.75</v>
      </c>
      <c r="G542" s="147">
        <v>4</v>
      </c>
      <c r="H542" s="147">
        <v>38.838709677419352</v>
      </c>
      <c r="I542" s="145">
        <v>45291</v>
      </c>
      <c r="J542" s="146">
        <v>915.24479166666663</v>
      </c>
      <c r="K542" s="146">
        <v>8384.7800000000007</v>
      </c>
      <c r="L542" s="146">
        <v>35546.97</v>
      </c>
    </row>
    <row r="543" spans="1:12" hidden="1" x14ac:dyDescent="0.25">
      <c r="A543" s="148" t="s">
        <v>1305</v>
      </c>
      <c r="B543" s="148" t="s">
        <v>1264</v>
      </c>
      <c r="C543" s="148">
        <v>4</v>
      </c>
      <c r="D543" s="148" t="s">
        <v>1306</v>
      </c>
      <c r="E543" s="149">
        <v>45012</v>
      </c>
      <c r="F543" s="150">
        <v>43931.75</v>
      </c>
      <c r="G543" s="151">
        <v>4</v>
      </c>
      <c r="H543" s="151">
        <v>38.838709677419352</v>
      </c>
      <c r="I543" s="149">
        <v>45291</v>
      </c>
      <c r="J543" s="150">
        <v>915.24479166666663</v>
      </c>
      <c r="K543" s="150">
        <v>8384.7800000000007</v>
      </c>
      <c r="L543" s="150">
        <v>35546.97</v>
      </c>
    </row>
    <row r="544" spans="1:12" hidden="1" x14ac:dyDescent="0.25">
      <c r="A544" s="144" t="s">
        <v>1307</v>
      </c>
      <c r="B544" s="144" t="s">
        <v>1264</v>
      </c>
      <c r="C544" s="144">
        <v>4</v>
      </c>
      <c r="D544" s="144" t="s">
        <v>1308</v>
      </c>
      <c r="E544" s="145">
        <v>45012</v>
      </c>
      <c r="F544" s="146">
        <v>43931.75</v>
      </c>
      <c r="G544" s="147">
        <v>4</v>
      </c>
      <c r="H544" s="147">
        <v>38.838709677419352</v>
      </c>
      <c r="I544" s="145">
        <v>45291</v>
      </c>
      <c r="J544" s="146">
        <v>915.24479166666663</v>
      </c>
      <c r="K544" s="146">
        <v>8384.7800000000007</v>
      </c>
      <c r="L544" s="146">
        <v>35546.97</v>
      </c>
    </row>
    <row r="545" spans="1:12" hidden="1" x14ac:dyDescent="0.25">
      <c r="A545" s="148" t="s">
        <v>1309</v>
      </c>
      <c r="B545" s="148" t="s">
        <v>1264</v>
      </c>
      <c r="C545" s="148">
        <v>4</v>
      </c>
      <c r="D545" s="148" t="s">
        <v>1308</v>
      </c>
      <c r="E545" s="149">
        <v>45012</v>
      </c>
      <c r="F545" s="150">
        <v>43931.75</v>
      </c>
      <c r="G545" s="151">
        <v>4</v>
      </c>
      <c r="H545" s="151">
        <v>38.838709677419352</v>
      </c>
      <c r="I545" s="149">
        <v>45291</v>
      </c>
      <c r="J545" s="150">
        <v>915.24479166666663</v>
      </c>
      <c r="K545" s="150">
        <v>8384.7800000000007</v>
      </c>
      <c r="L545" s="150">
        <v>35546.97</v>
      </c>
    </row>
    <row r="546" spans="1:12" hidden="1" x14ac:dyDescent="0.25">
      <c r="A546" s="144" t="s">
        <v>1310</v>
      </c>
      <c r="B546" s="144" t="s">
        <v>1264</v>
      </c>
      <c r="C546" s="144">
        <v>4</v>
      </c>
      <c r="D546" s="144" t="s">
        <v>1205</v>
      </c>
      <c r="E546" s="145">
        <v>45012</v>
      </c>
      <c r="F546" s="146">
        <v>43931.75</v>
      </c>
      <c r="G546" s="147">
        <v>4</v>
      </c>
      <c r="H546" s="147">
        <v>38.838709677419352</v>
      </c>
      <c r="I546" s="145">
        <v>45291</v>
      </c>
      <c r="J546" s="146">
        <v>915.24479166666663</v>
      </c>
      <c r="K546" s="146">
        <v>8384.7800000000007</v>
      </c>
      <c r="L546" s="146">
        <v>35546.97</v>
      </c>
    </row>
    <row r="547" spans="1:12" hidden="1" x14ac:dyDescent="0.25">
      <c r="A547" s="148" t="s">
        <v>1311</v>
      </c>
      <c r="B547" s="148" t="s">
        <v>1264</v>
      </c>
      <c r="C547" s="148">
        <v>4</v>
      </c>
      <c r="D547" s="148" t="s">
        <v>1236</v>
      </c>
      <c r="E547" s="149">
        <v>45012</v>
      </c>
      <c r="F547" s="150">
        <v>43931.75</v>
      </c>
      <c r="G547" s="151">
        <v>4</v>
      </c>
      <c r="H547" s="151">
        <v>38.838709677419352</v>
      </c>
      <c r="I547" s="149">
        <v>45291</v>
      </c>
      <c r="J547" s="150">
        <v>915.24479166666663</v>
      </c>
      <c r="K547" s="150">
        <v>8384.7800000000007</v>
      </c>
      <c r="L547" s="150">
        <v>35546.97</v>
      </c>
    </row>
    <row r="548" spans="1:12" hidden="1" x14ac:dyDescent="0.25">
      <c r="A548" s="144" t="s">
        <v>1312</v>
      </c>
      <c r="B548" s="144" t="s">
        <v>1264</v>
      </c>
      <c r="C548" s="144">
        <v>4</v>
      </c>
      <c r="D548" s="144" t="s">
        <v>1313</v>
      </c>
      <c r="E548" s="145">
        <v>45012</v>
      </c>
      <c r="F548" s="146">
        <v>43931.75</v>
      </c>
      <c r="G548" s="147">
        <v>4</v>
      </c>
      <c r="H548" s="147">
        <v>38.838709677419352</v>
      </c>
      <c r="I548" s="145">
        <v>45291</v>
      </c>
      <c r="J548" s="146">
        <v>915.24479166666663</v>
      </c>
      <c r="K548" s="146">
        <v>8384.7800000000007</v>
      </c>
      <c r="L548" s="146">
        <v>35546.97</v>
      </c>
    </row>
    <row r="549" spans="1:12" hidden="1" x14ac:dyDescent="0.25">
      <c r="A549" s="148" t="s">
        <v>1314</v>
      </c>
      <c r="B549" s="148" t="s">
        <v>1264</v>
      </c>
      <c r="C549" s="148">
        <v>4</v>
      </c>
      <c r="D549" s="148" t="s">
        <v>1138</v>
      </c>
      <c r="E549" s="149">
        <v>45012</v>
      </c>
      <c r="F549" s="150">
        <v>43931.75</v>
      </c>
      <c r="G549" s="151">
        <v>4</v>
      </c>
      <c r="H549" s="151">
        <v>38.838709677419352</v>
      </c>
      <c r="I549" s="149">
        <v>45291</v>
      </c>
      <c r="J549" s="150">
        <v>915.24479166666663</v>
      </c>
      <c r="K549" s="150">
        <v>8384.7800000000007</v>
      </c>
      <c r="L549" s="150">
        <v>35546.97</v>
      </c>
    </row>
    <row r="550" spans="1:12" hidden="1" x14ac:dyDescent="0.25">
      <c r="A550" s="144" t="s">
        <v>1315</v>
      </c>
      <c r="B550" s="144" t="s">
        <v>1264</v>
      </c>
      <c r="C550" s="144">
        <v>4</v>
      </c>
      <c r="D550" s="144" t="s">
        <v>1138</v>
      </c>
      <c r="E550" s="145">
        <v>45012</v>
      </c>
      <c r="F550" s="146">
        <v>43931.75</v>
      </c>
      <c r="G550" s="147">
        <v>4</v>
      </c>
      <c r="H550" s="147">
        <v>38.838709677419352</v>
      </c>
      <c r="I550" s="145">
        <v>45291</v>
      </c>
      <c r="J550" s="146">
        <v>915.24479166666663</v>
      </c>
      <c r="K550" s="146">
        <v>8384.7800000000007</v>
      </c>
      <c r="L550" s="146">
        <v>35546.97</v>
      </c>
    </row>
    <row r="551" spans="1:12" hidden="1" x14ac:dyDescent="0.25">
      <c r="A551" s="148" t="s">
        <v>1316</v>
      </c>
      <c r="B551" s="148" t="s">
        <v>1264</v>
      </c>
      <c r="C551" s="148">
        <v>4</v>
      </c>
      <c r="D551" s="148" t="s">
        <v>1138</v>
      </c>
      <c r="E551" s="149">
        <v>45012</v>
      </c>
      <c r="F551" s="150">
        <v>43931.75</v>
      </c>
      <c r="G551" s="151">
        <v>4</v>
      </c>
      <c r="H551" s="151">
        <v>38.838709677419352</v>
      </c>
      <c r="I551" s="149">
        <v>45291</v>
      </c>
      <c r="J551" s="150">
        <v>915.24479166666663</v>
      </c>
      <c r="K551" s="150">
        <v>8384.7800000000007</v>
      </c>
      <c r="L551" s="150">
        <v>35546.97</v>
      </c>
    </row>
    <row r="552" spans="1:12" hidden="1" x14ac:dyDescent="0.25">
      <c r="A552" s="144" t="s">
        <v>1317</v>
      </c>
      <c r="B552" s="144" t="s">
        <v>1264</v>
      </c>
      <c r="C552" s="144">
        <v>4</v>
      </c>
      <c r="D552" s="144" t="s">
        <v>1318</v>
      </c>
      <c r="E552" s="145">
        <v>45012</v>
      </c>
      <c r="F552" s="146">
        <v>43931.75</v>
      </c>
      <c r="G552" s="147">
        <v>4</v>
      </c>
      <c r="H552" s="147">
        <v>38.838709677419352</v>
      </c>
      <c r="I552" s="145">
        <v>45291</v>
      </c>
      <c r="J552" s="146">
        <v>915.24479166666663</v>
      </c>
      <c r="K552" s="146">
        <v>8384.7800000000007</v>
      </c>
      <c r="L552" s="146">
        <v>35546.97</v>
      </c>
    </row>
    <row r="553" spans="1:12" hidden="1" x14ac:dyDescent="0.25">
      <c r="A553" s="148" t="s">
        <v>1319</v>
      </c>
      <c r="B553" s="148" t="s">
        <v>1264</v>
      </c>
      <c r="C553" s="148">
        <v>4</v>
      </c>
      <c r="D553" s="148" t="s">
        <v>1318</v>
      </c>
      <c r="E553" s="149">
        <v>45012</v>
      </c>
      <c r="F553" s="150">
        <v>43931.75</v>
      </c>
      <c r="G553" s="151">
        <v>4</v>
      </c>
      <c r="H553" s="151">
        <v>38.838709677419352</v>
      </c>
      <c r="I553" s="149">
        <v>45291</v>
      </c>
      <c r="J553" s="150">
        <v>915.24479166666663</v>
      </c>
      <c r="K553" s="150">
        <v>8384.7800000000007</v>
      </c>
      <c r="L553" s="150">
        <v>35546.97</v>
      </c>
    </row>
    <row r="554" spans="1:12" hidden="1" x14ac:dyDescent="0.25">
      <c r="A554" s="144" t="s">
        <v>1320</v>
      </c>
      <c r="B554" s="144" t="s">
        <v>1264</v>
      </c>
      <c r="C554" s="144">
        <v>4</v>
      </c>
      <c r="D554" s="144" t="s">
        <v>1318</v>
      </c>
      <c r="E554" s="145">
        <v>45012</v>
      </c>
      <c r="F554" s="146">
        <v>43931.75</v>
      </c>
      <c r="G554" s="147">
        <v>4</v>
      </c>
      <c r="H554" s="147">
        <v>38.838709677419352</v>
      </c>
      <c r="I554" s="145">
        <v>45291</v>
      </c>
      <c r="J554" s="146">
        <v>915.24479166666663</v>
      </c>
      <c r="K554" s="146">
        <v>8384.7800000000007</v>
      </c>
      <c r="L554" s="146">
        <v>35546.97</v>
      </c>
    </row>
    <row r="555" spans="1:12" hidden="1" x14ac:dyDescent="0.25">
      <c r="A555" s="148" t="s">
        <v>1321</v>
      </c>
      <c r="B555" s="148" t="s">
        <v>1264</v>
      </c>
      <c r="C555" s="148">
        <v>4</v>
      </c>
      <c r="D555" s="148" t="s">
        <v>1322</v>
      </c>
      <c r="E555" s="149">
        <v>45012</v>
      </c>
      <c r="F555" s="150">
        <v>43931.75</v>
      </c>
      <c r="G555" s="151">
        <v>4</v>
      </c>
      <c r="H555" s="151">
        <v>38.838709677419352</v>
      </c>
      <c r="I555" s="149">
        <v>45291</v>
      </c>
      <c r="J555" s="150">
        <v>915.24479166666663</v>
      </c>
      <c r="K555" s="150">
        <v>8384.7800000000007</v>
      </c>
      <c r="L555" s="150">
        <v>35546.97</v>
      </c>
    </row>
    <row r="556" spans="1:12" hidden="1" x14ac:dyDescent="0.25">
      <c r="A556" s="144" t="s">
        <v>1323</v>
      </c>
      <c r="B556" s="144" t="s">
        <v>1264</v>
      </c>
      <c r="C556" s="144">
        <v>4</v>
      </c>
      <c r="D556" s="144" t="s">
        <v>1322</v>
      </c>
      <c r="E556" s="145">
        <v>45012</v>
      </c>
      <c r="F556" s="146">
        <v>43931.75</v>
      </c>
      <c r="G556" s="147">
        <v>4</v>
      </c>
      <c r="H556" s="147">
        <v>38.838709677419352</v>
      </c>
      <c r="I556" s="145">
        <v>45291</v>
      </c>
      <c r="J556" s="146">
        <v>915.24479166666663</v>
      </c>
      <c r="K556" s="146">
        <v>8384.7800000000007</v>
      </c>
      <c r="L556" s="146">
        <v>35546.97</v>
      </c>
    </row>
    <row r="557" spans="1:12" hidden="1" x14ac:dyDescent="0.25">
      <c r="A557" s="148" t="s">
        <v>1324</v>
      </c>
      <c r="B557" s="148" t="s">
        <v>1264</v>
      </c>
      <c r="C557" s="148">
        <v>4</v>
      </c>
      <c r="D557" s="148" t="s">
        <v>1322</v>
      </c>
      <c r="E557" s="149">
        <v>45012</v>
      </c>
      <c r="F557" s="150">
        <v>43931.75</v>
      </c>
      <c r="G557" s="151">
        <v>4</v>
      </c>
      <c r="H557" s="151">
        <v>38.838709677419352</v>
      </c>
      <c r="I557" s="149">
        <v>45291</v>
      </c>
      <c r="J557" s="150">
        <v>915.24479166666663</v>
      </c>
      <c r="K557" s="150">
        <v>8384.7800000000007</v>
      </c>
      <c r="L557" s="150">
        <v>35546.97</v>
      </c>
    </row>
    <row r="558" spans="1:12" hidden="1" x14ac:dyDescent="0.25">
      <c r="A558" s="144" t="s">
        <v>1325</v>
      </c>
      <c r="B558" s="144" t="s">
        <v>1264</v>
      </c>
      <c r="C558" s="144">
        <v>4</v>
      </c>
      <c r="D558" s="144" t="s">
        <v>1322</v>
      </c>
      <c r="E558" s="145">
        <v>45012</v>
      </c>
      <c r="F558" s="146">
        <v>43931.75</v>
      </c>
      <c r="G558" s="147">
        <v>4</v>
      </c>
      <c r="H558" s="147">
        <v>38.838709677419352</v>
      </c>
      <c r="I558" s="145">
        <v>45291</v>
      </c>
      <c r="J558" s="146">
        <v>915.24479166666663</v>
      </c>
      <c r="K558" s="146">
        <v>8384.7800000000007</v>
      </c>
      <c r="L558" s="146">
        <v>35546.97</v>
      </c>
    </row>
    <row r="559" spans="1:12" hidden="1" x14ac:dyDescent="0.25">
      <c r="A559" s="148" t="s">
        <v>1326</v>
      </c>
      <c r="B559" s="148" t="s">
        <v>1264</v>
      </c>
      <c r="C559" s="148">
        <v>4</v>
      </c>
      <c r="D559" s="148" t="s">
        <v>1322</v>
      </c>
      <c r="E559" s="149">
        <v>45012</v>
      </c>
      <c r="F559" s="150">
        <v>43931.75</v>
      </c>
      <c r="G559" s="151">
        <v>4</v>
      </c>
      <c r="H559" s="151">
        <v>38.838709677419352</v>
      </c>
      <c r="I559" s="149">
        <v>45291</v>
      </c>
      <c r="J559" s="150">
        <v>915.24479166666663</v>
      </c>
      <c r="K559" s="150">
        <v>8384.7800000000007</v>
      </c>
      <c r="L559" s="150">
        <v>35546.97</v>
      </c>
    </row>
    <row r="560" spans="1:12" hidden="1" x14ac:dyDescent="0.25">
      <c r="A560" s="144" t="s">
        <v>1327</v>
      </c>
      <c r="B560" s="144" t="s">
        <v>1264</v>
      </c>
      <c r="C560" s="144">
        <v>4</v>
      </c>
      <c r="D560" s="144" t="s">
        <v>1322</v>
      </c>
      <c r="E560" s="145">
        <v>45012</v>
      </c>
      <c r="F560" s="146">
        <v>43931.75</v>
      </c>
      <c r="G560" s="147">
        <v>4</v>
      </c>
      <c r="H560" s="147">
        <v>38.838709677419352</v>
      </c>
      <c r="I560" s="145">
        <v>45291</v>
      </c>
      <c r="J560" s="146">
        <v>915.24479166666663</v>
      </c>
      <c r="K560" s="146">
        <v>8384.7800000000007</v>
      </c>
      <c r="L560" s="146">
        <v>35546.97</v>
      </c>
    </row>
    <row r="561" spans="1:12" hidden="1" x14ac:dyDescent="0.25">
      <c r="A561" s="148" t="s">
        <v>1328</v>
      </c>
      <c r="B561" s="148" t="s">
        <v>1264</v>
      </c>
      <c r="C561" s="148">
        <v>4</v>
      </c>
      <c r="D561" s="148" t="s">
        <v>1261</v>
      </c>
      <c r="E561" s="149">
        <v>45012</v>
      </c>
      <c r="F561" s="150">
        <v>43931.75</v>
      </c>
      <c r="G561" s="151">
        <v>4</v>
      </c>
      <c r="H561" s="151">
        <v>38.838709677419352</v>
      </c>
      <c r="I561" s="149">
        <v>45291</v>
      </c>
      <c r="J561" s="150">
        <v>915.24479166666663</v>
      </c>
      <c r="K561" s="150">
        <v>8384.7800000000007</v>
      </c>
      <c r="L561" s="150">
        <v>35546.97</v>
      </c>
    </row>
    <row r="562" spans="1:12" hidden="1" x14ac:dyDescent="0.25">
      <c r="A562" s="144" t="s">
        <v>1329</v>
      </c>
      <c r="B562" s="144" t="s">
        <v>1264</v>
      </c>
      <c r="C562" s="144">
        <v>4</v>
      </c>
      <c r="D562" s="144" t="s">
        <v>1261</v>
      </c>
      <c r="E562" s="145">
        <v>45012</v>
      </c>
      <c r="F562" s="146">
        <v>43931.75</v>
      </c>
      <c r="G562" s="147">
        <v>4</v>
      </c>
      <c r="H562" s="147">
        <v>38.838709677419352</v>
      </c>
      <c r="I562" s="145">
        <v>45291</v>
      </c>
      <c r="J562" s="146">
        <v>915.24479166666663</v>
      </c>
      <c r="K562" s="146">
        <v>8384.7800000000007</v>
      </c>
      <c r="L562" s="146">
        <v>35546.97</v>
      </c>
    </row>
    <row r="563" spans="1:12" hidden="1" x14ac:dyDescent="0.25">
      <c r="A563" s="148" t="s">
        <v>1330</v>
      </c>
      <c r="B563" s="148" t="s">
        <v>1264</v>
      </c>
      <c r="C563" s="148">
        <v>4</v>
      </c>
      <c r="D563" s="148" t="s">
        <v>1261</v>
      </c>
      <c r="E563" s="149">
        <v>45012</v>
      </c>
      <c r="F563" s="150">
        <v>43931.75</v>
      </c>
      <c r="G563" s="151">
        <v>4</v>
      </c>
      <c r="H563" s="151">
        <v>38.838709677419352</v>
      </c>
      <c r="I563" s="149">
        <v>45291</v>
      </c>
      <c r="J563" s="150">
        <v>915.24479166666663</v>
      </c>
      <c r="K563" s="150">
        <v>8384.7800000000007</v>
      </c>
      <c r="L563" s="150">
        <v>35546.97</v>
      </c>
    </row>
    <row r="564" spans="1:12" hidden="1" x14ac:dyDescent="0.25">
      <c r="A564" s="144" t="s">
        <v>1331</v>
      </c>
      <c r="B564" s="144" t="s">
        <v>1264</v>
      </c>
      <c r="C564" s="144">
        <v>4</v>
      </c>
      <c r="D564" s="144" t="s">
        <v>1261</v>
      </c>
      <c r="E564" s="145">
        <v>45012</v>
      </c>
      <c r="F564" s="146">
        <v>43931.75</v>
      </c>
      <c r="G564" s="147">
        <v>4</v>
      </c>
      <c r="H564" s="147">
        <v>38.838709677419352</v>
      </c>
      <c r="I564" s="145">
        <v>45291</v>
      </c>
      <c r="J564" s="146">
        <v>915.24479166666663</v>
      </c>
      <c r="K564" s="146">
        <v>8384.7800000000007</v>
      </c>
      <c r="L564" s="146">
        <v>35546.97</v>
      </c>
    </row>
    <row r="565" spans="1:12" hidden="1" x14ac:dyDescent="0.25">
      <c r="A565" s="148" t="s">
        <v>1332</v>
      </c>
      <c r="B565" s="148" t="s">
        <v>1264</v>
      </c>
      <c r="C565" s="148">
        <v>4</v>
      </c>
      <c r="D565" s="148" t="s">
        <v>1261</v>
      </c>
      <c r="E565" s="149">
        <v>45012</v>
      </c>
      <c r="F565" s="150">
        <v>43931.75</v>
      </c>
      <c r="G565" s="151">
        <v>4</v>
      </c>
      <c r="H565" s="151">
        <v>38.838709677419352</v>
      </c>
      <c r="I565" s="149">
        <v>45291</v>
      </c>
      <c r="J565" s="150">
        <v>915.24479166666663</v>
      </c>
      <c r="K565" s="150">
        <v>8384.7800000000007</v>
      </c>
      <c r="L565" s="150">
        <v>35546.97</v>
      </c>
    </row>
    <row r="566" spans="1:12" hidden="1" x14ac:dyDescent="0.25">
      <c r="A566" s="144" t="s">
        <v>1333</v>
      </c>
      <c r="B566" s="144" t="s">
        <v>1264</v>
      </c>
      <c r="C566" s="144">
        <v>4</v>
      </c>
      <c r="D566" s="144" t="s">
        <v>1261</v>
      </c>
      <c r="E566" s="145">
        <v>45012</v>
      </c>
      <c r="F566" s="146">
        <v>43931.75</v>
      </c>
      <c r="G566" s="147">
        <v>4</v>
      </c>
      <c r="H566" s="147">
        <v>38.838709677419352</v>
      </c>
      <c r="I566" s="145">
        <v>45291</v>
      </c>
      <c r="J566" s="146">
        <v>915.24479166666663</v>
      </c>
      <c r="K566" s="146">
        <v>8384.7800000000007</v>
      </c>
      <c r="L566" s="146">
        <v>35546.97</v>
      </c>
    </row>
    <row r="567" spans="1:12" hidden="1" x14ac:dyDescent="0.25">
      <c r="A567" s="148" t="s">
        <v>1334</v>
      </c>
      <c r="B567" s="148" t="s">
        <v>1264</v>
      </c>
      <c r="C567" s="148">
        <v>4</v>
      </c>
      <c r="D567" s="148" t="s">
        <v>1249</v>
      </c>
      <c r="E567" s="149">
        <v>45012</v>
      </c>
      <c r="F567" s="150">
        <v>43931.75</v>
      </c>
      <c r="G567" s="151">
        <v>4</v>
      </c>
      <c r="H567" s="151">
        <v>38.838709677419352</v>
      </c>
      <c r="I567" s="149">
        <v>45291</v>
      </c>
      <c r="J567" s="150">
        <v>915.24479166666663</v>
      </c>
      <c r="K567" s="150">
        <v>8384.7800000000007</v>
      </c>
      <c r="L567" s="150">
        <v>35546.97</v>
      </c>
    </row>
    <row r="568" spans="1:12" hidden="1" x14ac:dyDescent="0.25">
      <c r="A568" s="144" t="s">
        <v>1335</v>
      </c>
      <c r="B568" s="144" t="s">
        <v>1264</v>
      </c>
      <c r="C568" s="144">
        <v>4</v>
      </c>
      <c r="D568" s="144" t="s">
        <v>1336</v>
      </c>
      <c r="E568" s="145">
        <v>45012</v>
      </c>
      <c r="F568" s="146">
        <v>43931.75</v>
      </c>
      <c r="G568" s="147">
        <v>4</v>
      </c>
      <c r="H568" s="147">
        <v>38.838709677419352</v>
      </c>
      <c r="I568" s="145">
        <v>45291</v>
      </c>
      <c r="J568" s="146">
        <v>915.24479166666663</v>
      </c>
      <c r="K568" s="146">
        <v>8384.7800000000007</v>
      </c>
      <c r="L568" s="146">
        <v>35546.97</v>
      </c>
    </row>
    <row r="569" spans="1:12" hidden="1" x14ac:dyDescent="0.25">
      <c r="A569" s="148" t="s">
        <v>1337</v>
      </c>
      <c r="B569" s="148" t="s">
        <v>1264</v>
      </c>
      <c r="C569" s="148">
        <v>4</v>
      </c>
      <c r="D569" s="148" t="s">
        <v>1338</v>
      </c>
      <c r="E569" s="149">
        <v>45012</v>
      </c>
      <c r="F569" s="150">
        <v>43931.75</v>
      </c>
      <c r="G569" s="151">
        <v>4</v>
      </c>
      <c r="H569" s="151">
        <v>38.838709677419352</v>
      </c>
      <c r="I569" s="149">
        <v>45291</v>
      </c>
      <c r="J569" s="150">
        <v>915.24479166666663</v>
      </c>
      <c r="K569" s="150">
        <v>8384.7800000000007</v>
      </c>
      <c r="L569" s="150">
        <v>35546.97</v>
      </c>
    </row>
    <row r="570" spans="1:12" hidden="1" x14ac:dyDescent="0.25">
      <c r="A570" s="144" t="s">
        <v>1339</v>
      </c>
      <c r="B570" s="144" t="s">
        <v>1264</v>
      </c>
      <c r="C570" s="144">
        <v>4</v>
      </c>
      <c r="D570" s="144" t="s">
        <v>1338</v>
      </c>
      <c r="E570" s="145">
        <v>45012</v>
      </c>
      <c r="F570" s="146">
        <v>43931.75</v>
      </c>
      <c r="G570" s="147">
        <v>4</v>
      </c>
      <c r="H570" s="147">
        <v>38.838709677419352</v>
      </c>
      <c r="I570" s="145">
        <v>45291</v>
      </c>
      <c r="J570" s="146">
        <v>915.24479166666663</v>
      </c>
      <c r="K570" s="146">
        <v>8384.7800000000007</v>
      </c>
      <c r="L570" s="146">
        <v>35546.97</v>
      </c>
    </row>
    <row r="571" spans="1:12" hidden="1" x14ac:dyDescent="0.25">
      <c r="A571" s="148" t="s">
        <v>1340</v>
      </c>
      <c r="B571" s="148" t="s">
        <v>1264</v>
      </c>
      <c r="C571" s="148">
        <v>4</v>
      </c>
      <c r="D571" s="148" t="s">
        <v>1338</v>
      </c>
      <c r="E571" s="149">
        <v>45012</v>
      </c>
      <c r="F571" s="150">
        <v>43931.75</v>
      </c>
      <c r="G571" s="151">
        <v>4</v>
      </c>
      <c r="H571" s="151">
        <v>38.838709677419352</v>
      </c>
      <c r="I571" s="149">
        <v>45291</v>
      </c>
      <c r="J571" s="150">
        <v>915.24479166666663</v>
      </c>
      <c r="K571" s="150">
        <v>8384.7800000000007</v>
      </c>
      <c r="L571" s="150">
        <v>35546.97</v>
      </c>
    </row>
    <row r="572" spans="1:12" hidden="1" x14ac:dyDescent="0.25">
      <c r="A572" s="144" t="s">
        <v>1341</v>
      </c>
      <c r="B572" s="144" t="s">
        <v>1264</v>
      </c>
      <c r="C572" s="144">
        <v>4</v>
      </c>
      <c r="D572" s="144" t="s">
        <v>1338</v>
      </c>
      <c r="E572" s="145">
        <v>45012</v>
      </c>
      <c r="F572" s="146">
        <v>43931.75</v>
      </c>
      <c r="G572" s="147">
        <v>4</v>
      </c>
      <c r="H572" s="147">
        <v>38.838709677419352</v>
      </c>
      <c r="I572" s="145">
        <v>45291</v>
      </c>
      <c r="J572" s="146">
        <v>915.24479166666663</v>
      </c>
      <c r="K572" s="146">
        <v>8384.7800000000007</v>
      </c>
      <c r="L572" s="146">
        <v>35546.97</v>
      </c>
    </row>
    <row r="573" spans="1:12" hidden="1" x14ac:dyDescent="0.25">
      <c r="A573" s="148" t="s">
        <v>1342</v>
      </c>
      <c r="B573" s="148" t="s">
        <v>1264</v>
      </c>
      <c r="C573" s="148">
        <v>4</v>
      </c>
      <c r="D573" s="148" t="s">
        <v>1338</v>
      </c>
      <c r="E573" s="149">
        <v>45012</v>
      </c>
      <c r="F573" s="150">
        <v>43931.75</v>
      </c>
      <c r="G573" s="151">
        <v>4</v>
      </c>
      <c r="H573" s="151">
        <v>38.838709677419352</v>
      </c>
      <c r="I573" s="149">
        <v>45291</v>
      </c>
      <c r="J573" s="150">
        <v>915.24479166666663</v>
      </c>
      <c r="K573" s="150">
        <v>8384.7800000000007</v>
      </c>
      <c r="L573" s="150">
        <v>35546.97</v>
      </c>
    </row>
    <row r="574" spans="1:12" hidden="1" x14ac:dyDescent="0.25">
      <c r="A574" s="144" t="s">
        <v>1343</v>
      </c>
      <c r="B574" s="144" t="s">
        <v>1264</v>
      </c>
      <c r="C574" s="144">
        <v>4</v>
      </c>
      <c r="D574" s="144" t="s">
        <v>1251</v>
      </c>
      <c r="E574" s="145">
        <v>45012</v>
      </c>
      <c r="F574" s="146">
        <v>43931.75</v>
      </c>
      <c r="G574" s="147">
        <v>4</v>
      </c>
      <c r="H574" s="147">
        <v>38.838709677419352</v>
      </c>
      <c r="I574" s="145">
        <v>45291</v>
      </c>
      <c r="J574" s="146">
        <v>915.24479166666663</v>
      </c>
      <c r="K574" s="146">
        <v>8384.7800000000007</v>
      </c>
      <c r="L574" s="146">
        <v>35546.97</v>
      </c>
    </row>
    <row r="575" spans="1:12" hidden="1" x14ac:dyDescent="0.25">
      <c r="A575" s="148" t="s">
        <v>1344</v>
      </c>
      <c r="B575" s="148" t="s">
        <v>1264</v>
      </c>
      <c r="C575" s="148">
        <v>4</v>
      </c>
      <c r="D575" s="148" t="s">
        <v>1251</v>
      </c>
      <c r="E575" s="149">
        <v>45012</v>
      </c>
      <c r="F575" s="150">
        <v>43931.75</v>
      </c>
      <c r="G575" s="151">
        <v>4</v>
      </c>
      <c r="H575" s="151">
        <v>38.838709677419352</v>
      </c>
      <c r="I575" s="149">
        <v>45291</v>
      </c>
      <c r="J575" s="150">
        <v>915.24479166666663</v>
      </c>
      <c r="K575" s="150">
        <v>8384.7800000000007</v>
      </c>
      <c r="L575" s="150">
        <v>35546.97</v>
      </c>
    </row>
    <row r="576" spans="1:12" hidden="1" x14ac:dyDescent="0.25">
      <c r="A576" s="144" t="s">
        <v>1345</v>
      </c>
      <c r="B576" s="144" t="s">
        <v>1264</v>
      </c>
      <c r="C576" s="144">
        <v>4</v>
      </c>
      <c r="D576" s="144" t="s">
        <v>1251</v>
      </c>
      <c r="E576" s="145">
        <v>45012</v>
      </c>
      <c r="F576" s="146">
        <v>43931.75</v>
      </c>
      <c r="G576" s="147">
        <v>4</v>
      </c>
      <c r="H576" s="147">
        <v>38.838709677419352</v>
      </c>
      <c r="I576" s="145">
        <v>45291</v>
      </c>
      <c r="J576" s="146">
        <v>915.24479166666663</v>
      </c>
      <c r="K576" s="146">
        <v>8384.7800000000007</v>
      </c>
      <c r="L576" s="146">
        <v>35546.97</v>
      </c>
    </row>
    <row r="577" spans="1:12" hidden="1" x14ac:dyDescent="0.25">
      <c r="A577" s="148" t="s">
        <v>1346</v>
      </c>
      <c r="B577" s="148" t="s">
        <v>1264</v>
      </c>
      <c r="C577" s="148">
        <v>4</v>
      </c>
      <c r="D577" s="148" t="s">
        <v>1251</v>
      </c>
      <c r="E577" s="149">
        <v>45012</v>
      </c>
      <c r="F577" s="150">
        <v>43931.75</v>
      </c>
      <c r="G577" s="151">
        <v>4</v>
      </c>
      <c r="H577" s="151">
        <v>38.838709677419352</v>
      </c>
      <c r="I577" s="149">
        <v>45291</v>
      </c>
      <c r="J577" s="150">
        <v>915.24479166666663</v>
      </c>
      <c r="K577" s="150">
        <v>8384.7800000000007</v>
      </c>
      <c r="L577" s="150">
        <v>35546.97</v>
      </c>
    </row>
    <row r="578" spans="1:12" hidden="1" x14ac:dyDescent="0.25">
      <c r="A578" s="144" t="s">
        <v>1347</v>
      </c>
      <c r="B578" s="144" t="s">
        <v>1264</v>
      </c>
      <c r="C578" s="144">
        <v>4</v>
      </c>
      <c r="D578" s="144" t="s">
        <v>1251</v>
      </c>
      <c r="E578" s="145">
        <v>45012</v>
      </c>
      <c r="F578" s="146">
        <v>43931.75</v>
      </c>
      <c r="G578" s="147">
        <v>4</v>
      </c>
      <c r="H578" s="147">
        <v>38.838709677419352</v>
      </c>
      <c r="I578" s="145">
        <v>45291</v>
      </c>
      <c r="J578" s="146">
        <v>915.24479166666663</v>
      </c>
      <c r="K578" s="146">
        <v>8384.7800000000007</v>
      </c>
      <c r="L578" s="146">
        <v>35546.97</v>
      </c>
    </row>
    <row r="579" spans="1:12" hidden="1" x14ac:dyDescent="0.25">
      <c r="A579" s="148" t="s">
        <v>1348</v>
      </c>
      <c r="B579" s="148" t="s">
        <v>1264</v>
      </c>
      <c r="C579" s="148">
        <v>4</v>
      </c>
      <c r="D579" s="148" t="s">
        <v>1251</v>
      </c>
      <c r="E579" s="149">
        <v>45012</v>
      </c>
      <c r="F579" s="150">
        <v>43931.75</v>
      </c>
      <c r="G579" s="151">
        <v>4</v>
      </c>
      <c r="H579" s="151">
        <v>38.838709677419352</v>
      </c>
      <c r="I579" s="149">
        <v>45291</v>
      </c>
      <c r="J579" s="150">
        <v>915.24479166666663</v>
      </c>
      <c r="K579" s="150">
        <v>8384.7800000000007</v>
      </c>
      <c r="L579" s="150">
        <v>35546.97</v>
      </c>
    </row>
    <row r="580" spans="1:12" ht="22.5" hidden="1" x14ac:dyDescent="0.25">
      <c r="A580" s="144" t="s">
        <v>1349</v>
      </c>
      <c r="B580" s="144" t="s">
        <v>1264</v>
      </c>
      <c r="C580" s="144">
        <v>4</v>
      </c>
      <c r="D580" s="144" t="s">
        <v>1247</v>
      </c>
      <c r="E580" s="145">
        <v>45012</v>
      </c>
      <c r="F580" s="146">
        <v>43931.75</v>
      </c>
      <c r="G580" s="147">
        <v>4</v>
      </c>
      <c r="H580" s="147">
        <v>38.838709677419352</v>
      </c>
      <c r="I580" s="145">
        <v>45291</v>
      </c>
      <c r="J580" s="146">
        <v>915.24479166666663</v>
      </c>
      <c r="K580" s="146">
        <v>8384.7800000000007</v>
      </c>
      <c r="L580" s="146">
        <v>35546.97</v>
      </c>
    </row>
    <row r="581" spans="1:12" ht="22.5" hidden="1" x14ac:dyDescent="0.25">
      <c r="A581" s="148" t="s">
        <v>1350</v>
      </c>
      <c r="B581" s="148" t="s">
        <v>1264</v>
      </c>
      <c r="C581" s="148">
        <v>4</v>
      </c>
      <c r="D581" s="148" t="s">
        <v>1247</v>
      </c>
      <c r="E581" s="149">
        <v>45012</v>
      </c>
      <c r="F581" s="150">
        <v>43931.75</v>
      </c>
      <c r="G581" s="151">
        <v>4</v>
      </c>
      <c r="H581" s="151">
        <v>38.838709677419352</v>
      </c>
      <c r="I581" s="149">
        <v>45291</v>
      </c>
      <c r="J581" s="150">
        <v>915.24479166666663</v>
      </c>
      <c r="K581" s="150">
        <v>8384.7800000000007</v>
      </c>
      <c r="L581" s="150">
        <v>35546.97</v>
      </c>
    </row>
    <row r="582" spans="1:12" ht="22.5" hidden="1" x14ac:dyDescent="0.25">
      <c r="A582" s="144" t="s">
        <v>1351</v>
      </c>
      <c r="B582" s="144" t="s">
        <v>1264</v>
      </c>
      <c r="C582" s="144">
        <v>4</v>
      </c>
      <c r="D582" s="144" t="s">
        <v>1247</v>
      </c>
      <c r="E582" s="145">
        <v>45012</v>
      </c>
      <c r="F582" s="146">
        <v>43931.75</v>
      </c>
      <c r="G582" s="147">
        <v>4</v>
      </c>
      <c r="H582" s="147">
        <v>38.838709677419352</v>
      </c>
      <c r="I582" s="145">
        <v>45291</v>
      </c>
      <c r="J582" s="146">
        <v>915.24479166666663</v>
      </c>
      <c r="K582" s="146">
        <v>8384.7800000000007</v>
      </c>
      <c r="L582" s="146">
        <v>35546.97</v>
      </c>
    </row>
    <row r="583" spans="1:12" ht="22.5" hidden="1" x14ac:dyDescent="0.25">
      <c r="A583" s="148" t="s">
        <v>1352</v>
      </c>
      <c r="B583" s="148" t="s">
        <v>1264</v>
      </c>
      <c r="C583" s="148">
        <v>4</v>
      </c>
      <c r="D583" s="148" t="s">
        <v>1247</v>
      </c>
      <c r="E583" s="149">
        <v>45012</v>
      </c>
      <c r="F583" s="150">
        <v>43931.75</v>
      </c>
      <c r="G583" s="151">
        <v>4</v>
      </c>
      <c r="H583" s="151">
        <v>38.838709677419352</v>
      </c>
      <c r="I583" s="149">
        <v>45291</v>
      </c>
      <c r="J583" s="150">
        <v>915.24479166666663</v>
      </c>
      <c r="K583" s="150">
        <v>8384.7800000000007</v>
      </c>
      <c r="L583" s="150">
        <v>35546.97</v>
      </c>
    </row>
    <row r="584" spans="1:12" ht="22.5" hidden="1" x14ac:dyDescent="0.25">
      <c r="A584" s="144" t="s">
        <v>1353</v>
      </c>
      <c r="B584" s="144" t="s">
        <v>1264</v>
      </c>
      <c r="C584" s="144">
        <v>4</v>
      </c>
      <c r="D584" s="144" t="s">
        <v>1247</v>
      </c>
      <c r="E584" s="145">
        <v>45012</v>
      </c>
      <c r="F584" s="146">
        <v>43931.75</v>
      </c>
      <c r="G584" s="147">
        <v>4</v>
      </c>
      <c r="H584" s="147">
        <v>38.838709677419352</v>
      </c>
      <c r="I584" s="145">
        <v>45291</v>
      </c>
      <c r="J584" s="146">
        <v>915.24479166666663</v>
      </c>
      <c r="K584" s="146">
        <v>8384.7800000000007</v>
      </c>
      <c r="L584" s="146">
        <v>35546.97</v>
      </c>
    </row>
    <row r="585" spans="1:12" ht="22.5" hidden="1" x14ac:dyDescent="0.25">
      <c r="A585" s="148" t="s">
        <v>1354</v>
      </c>
      <c r="B585" s="148" t="s">
        <v>1264</v>
      </c>
      <c r="C585" s="148">
        <v>4</v>
      </c>
      <c r="D585" s="148" t="s">
        <v>1247</v>
      </c>
      <c r="E585" s="149">
        <v>45012</v>
      </c>
      <c r="F585" s="150">
        <v>43931.75</v>
      </c>
      <c r="G585" s="151">
        <v>4</v>
      </c>
      <c r="H585" s="151">
        <v>38.838709677419352</v>
      </c>
      <c r="I585" s="149">
        <v>45291</v>
      </c>
      <c r="J585" s="150">
        <v>915.24479166666663</v>
      </c>
      <c r="K585" s="150">
        <v>8384.7800000000007</v>
      </c>
      <c r="L585" s="150">
        <v>35546.97</v>
      </c>
    </row>
    <row r="586" spans="1:12" hidden="1" x14ac:dyDescent="0.25">
      <c r="A586" s="144" t="s">
        <v>1355</v>
      </c>
      <c r="B586" s="144" t="s">
        <v>1264</v>
      </c>
      <c r="C586" s="144">
        <v>4</v>
      </c>
      <c r="D586" s="144" t="s">
        <v>680</v>
      </c>
      <c r="E586" s="145">
        <v>45012</v>
      </c>
      <c r="F586" s="146">
        <v>43931.75</v>
      </c>
      <c r="G586" s="147">
        <v>4</v>
      </c>
      <c r="H586" s="147">
        <v>38.838709677419352</v>
      </c>
      <c r="I586" s="145">
        <v>45291</v>
      </c>
      <c r="J586" s="146">
        <v>915.24479166666663</v>
      </c>
      <c r="K586" s="146">
        <v>8384.7800000000007</v>
      </c>
      <c r="L586" s="146">
        <v>35546.97</v>
      </c>
    </row>
    <row r="587" spans="1:12" hidden="1" x14ac:dyDescent="0.25">
      <c r="A587" s="148" t="s">
        <v>1356</v>
      </c>
      <c r="B587" s="148" t="s">
        <v>1264</v>
      </c>
      <c r="C587" s="148">
        <v>4</v>
      </c>
      <c r="D587" s="148" t="s">
        <v>1166</v>
      </c>
      <c r="E587" s="149">
        <v>45012</v>
      </c>
      <c r="F587" s="150">
        <v>43931.75</v>
      </c>
      <c r="G587" s="151">
        <v>4</v>
      </c>
      <c r="H587" s="151">
        <v>38.838709677419352</v>
      </c>
      <c r="I587" s="149">
        <v>45291</v>
      </c>
      <c r="J587" s="150">
        <v>915.24479166666663</v>
      </c>
      <c r="K587" s="150">
        <v>8384.7800000000007</v>
      </c>
      <c r="L587" s="150">
        <v>35546.97</v>
      </c>
    </row>
    <row r="588" spans="1:12" hidden="1" x14ac:dyDescent="0.25">
      <c r="A588" s="144" t="s">
        <v>1357</v>
      </c>
      <c r="B588" s="144" t="s">
        <v>1264</v>
      </c>
      <c r="C588" s="144">
        <v>4</v>
      </c>
      <c r="D588" s="144" t="s">
        <v>1166</v>
      </c>
      <c r="E588" s="145">
        <v>45012</v>
      </c>
      <c r="F588" s="146">
        <v>43931.75</v>
      </c>
      <c r="G588" s="147">
        <v>4</v>
      </c>
      <c r="H588" s="147">
        <v>38.838709677419352</v>
      </c>
      <c r="I588" s="145">
        <v>45291</v>
      </c>
      <c r="J588" s="146">
        <v>915.24479166666663</v>
      </c>
      <c r="K588" s="146">
        <v>8384.7800000000007</v>
      </c>
      <c r="L588" s="146">
        <v>35546.97</v>
      </c>
    </row>
    <row r="589" spans="1:12" hidden="1" x14ac:dyDescent="0.25">
      <c r="A589" s="148" t="s">
        <v>1358</v>
      </c>
      <c r="B589" s="148" t="s">
        <v>1264</v>
      </c>
      <c r="C589" s="148">
        <v>4</v>
      </c>
      <c r="D589" s="148" t="s">
        <v>1166</v>
      </c>
      <c r="E589" s="149">
        <v>45012</v>
      </c>
      <c r="F589" s="150">
        <v>43931.75</v>
      </c>
      <c r="G589" s="151">
        <v>4</v>
      </c>
      <c r="H589" s="151">
        <v>38.838709677419352</v>
      </c>
      <c r="I589" s="149">
        <v>45291</v>
      </c>
      <c r="J589" s="150">
        <v>915.24479166666663</v>
      </c>
      <c r="K589" s="150">
        <v>8384.7800000000007</v>
      </c>
      <c r="L589" s="150">
        <v>35546.97</v>
      </c>
    </row>
    <row r="590" spans="1:12" hidden="1" x14ac:dyDescent="0.25">
      <c r="A590" s="144" t="s">
        <v>1359</v>
      </c>
      <c r="B590" s="144" t="s">
        <v>1264</v>
      </c>
      <c r="C590" s="144">
        <v>4</v>
      </c>
      <c r="D590" s="144" t="s">
        <v>1166</v>
      </c>
      <c r="E590" s="145">
        <v>45012</v>
      </c>
      <c r="F590" s="146">
        <v>43931.75</v>
      </c>
      <c r="G590" s="147">
        <v>4</v>
      </c>
      <c r="H590" s="147">
        <v>38.838709677419352</v>
      </c>
      <c r="I590" s="145">
        <v>45291</v>
      </c>
      <c r="J590" s="146">
        <v>915.24479166666663</v>
      </c>
      <c r="K590" s="146">
        <v>8384.7800000000007</v>
      </c>
      <c r="L590" s="146">
        <v>35546.97</v>
      </c>
    </row>
    <row r="591" spans="1:12" hidden="1" x14ac:dyDescent="0.25">
      <c r="A591" s="148" t="s">
        <v>1360</v>
      </c>
      <c r="B591" s="148" t="s">
        <v>1264</v>
      </c>
      <c r="C591" s="148">
        <v>4</v>
      </c>
      <c r="D591" s="148" t="s">
        <v>1166</v>
      </c>
      <c r="E591" s="149">
        <v>45012</v>
      </c>
      <c r="F591" s="150">
        <v>43931.75</v>
      </c>
      <c r="G591" s="151">
        <v>4</v>
      </c>
      <c r="H591" s="151">
        <v>38.838709677419352</v>
      </c>
      <c r="I591" s="149">
        <v>45291</v>
      </c>
      <c r="J591" s="150">
        <v>915.24479166666663</v>
      </c>
      <c r="K591" s="150">
        <v>8384.7800000000007</v>
      </c>
      <c r="L591" s="150">
        <v>35546.97</v>
      </c>
    </row>
    <row r="592" spans="1:12" hidden="1" x14ac:dyDescent="0.25">
      <c r="A592" s="144" t="s">
        <v>1361</v>
      </c>
      <c r="B592" s="144" t="s">
        <v>1264</v>
      </c>
      <c r="C592" s="144">
        <v>4</v>
      </c>
      <c r="D592" s="144" t="s">
        <v>1166</v>
      </c>
      <c r="E592" s="145">
        <v>45012</v>
      </c>
      <c r="F592" s="146">
        <v>43931.75</v>
      </c>
      <c r="G592" s="147">
        <v>4</v>
      </c>
      <c r="H592" s="147">
        <v>38.838709677419352</v>
      </c>
      <c r="I592" s="145">
        <v>45291</v>
      </c>
      <c r="J592" s="146">
        <v>915.24479166666663</v>
      </c>
      <c r="K592" s="146">
        <v>8384.7800000000007</v>
      </c>
      <c r="L592" s="146">
        <v>35546.97</v>
      </c>
    </row>
    <row r="593" spans="1:12" hidden="1" x14ac:dyDescent="0.25">
      <c r="A593" s="148" t="s">
        <v>1362</v>
      </c>
      <c r="B593" s="148" t="s">
        <v>1264</v>
      </c>
      <c r="C593" s="148">
        <v>4</v>
      </c>
      <c r="D593" s="148" t="s">
        <v>1166</v>
      </c>
      <c r="E593" s="149">
        <v>45012</v>
      </c>
      <c r="F593" s="150">
        <v>43931.75</v>
      </c>
      <c r="G593" s="151">
        <v>4</v>
      </c>
      <c r="H593" s="151">
        <v>38.838709677419352</v>
      </c>
      <c r="I593" s="149">
        <v>45291</v>
      </c>
      <c r="J593" s="150">
        <v>915.24479166666663</v>
      </c>
      <c r="K593" s="150">
        <v>8384.7800000000007</v>
      </c>
      <c r="L593" s="150">
        <v>35546.97</v>
      </c>
    </row>
    <row r="594" spans="1:12" hidden="1" x14ac:dyDescent="0.25">
      <c r="A594" s="144" t="s">
        <v>1363</v>
      </c>
      <c r="B594" s="144" t="s">
        <v>1264</v>
      </c>
      <c r="C594" s="144">
        <v>4</v>
      </c>
      <c r="D594" s="144" t="s">
        <v>1076</v>
      </c>
      <c r="E594" s="145">
        <v>45012</v>
      </c>
      <c r="F594" s="146">
        <v>43931.75</v>
      </c>
      <c r="G594" s="147">
        <v>4</v>
      </c>
      <c r="H594" s="147">
        <v>38.838709677419352</v>
      </c>
      <c r="I594" s="145">
        <v>45291</v>
      </c>
      <c r="J594" s="146">
        <v>915.24479166666663</v>
      </c>
      <c r="K594" s="146">
        <v>8384.7800000000007</v>
      </c>
      <c r="L594" s="146">
        <v>35546.97</v>
      </c>
    </row>
    <row r="595" spans="1:12" hidden="1" x14ac:dyDescent="0.25">
      <c r="A595" s="148" t="s">
        <v>1364</v>
      </c>
      <c r="B595" s="148" t="s">
        <v>1264</v>
      </c>
      <c r="C595" s="148">
        <v>4</v>
      </c>
      <c r="D595" s="148" t="s">
        <v>1166</v>
      </c>
      <c r="E595" s="149">
        <v>45012</v>
      </c>
      <c r="F595" s="150">
        <v>43931.75</v>
      </c>
      <c r="G595" s="151">
        <v>4</v>
      </c>
      <c r="H595" s="151">
        <v>38.838709677419352</v>
      </c>
      <c r="I595" s="149">
        <v>45291</v>
      </c>
      <c r="J595" s="150">
        <v>915.24479166666663</v>
      </c>
      <c r="K595" s="150">
        <v>8384.7800000000007</v>
      </c>
      <c r="L595" s="150">
        <v>35546.97</v>
      </c>
    </row>
    <row r="596" spans="1:12" hidden="1" x14ac:dyDescent="0.25">
      <c r="A596" s="144" t="s">
        <v>1365</v>
      </c>
      <c r="B596" s="144" t="s">
        <v>1264</v>
      </c>
      <c r="C596" s="144">
        <v>4</v>
      </c>
      <c r="D596" s="144" t="s">
        <v>1166</v>
      </c>
      <c r="E596" s="145">
        <v>45012</v>
      </c>
      <c r="F596" s="146">
        <v>43931.75</v>
      </c>
      <c r="G596" s="147">
        <v>4</v>
      </c>
      <c r="H596" s="147">
        <v>38.838709677419352</v>
      </c>
      <c r="I596" s="145">
        <v>45291</v>
      </c>
      <c r="J596" s="146">
        <v>915.24479166666663</v>
      </c>
      <c r="K596" s="146">
        <v>8384.7800000000007</v>
      </c>
      <c r="L596" s="146">
        <v>35546.97</v>
      </c>
    </row>
    <row r="597" spans="1:12" hidden="1" x14ac:dyDescent="0.25">
      <c r="A597" s="148" t="s">
        <v>1366</v>
      </c>
      <c r="B597" s="148" t="s">
        <v>1264</v>
      </c>
      <c r="C597" s="148">
        <v>4</v>
      </c>
      <c r="D597" s="148" t="s">
        <v>1166</v>
      </c>
      <c r="E597" s="149">
        <v>45012</v>
      </c>
      <c r="F597" s="150">
        <v>43931.75</v>
      </c>
      <c r="G597" s="151">
        <v>4</v>
      </c>
      <c r="H597" s="151">
        <v>38.838709677419352</v>
      </c>
      <c r="I597" s="149">
        <v>45291</v>
      </c>
      <c r="J597" s="150">
        <v>915.24479166666663</v>
      </c>
      <c r="K597" s="150">
        <v>8384.7800000000007</v>
      </c>
      <c r="L597" s="150">
        <v>35546.97</v>
      </c>
    </row>
    <row r="598" spans="1:12" hidden="1" x14ac:dyDescent="0.25">
      <c r="A598" s="144" t="s">
        <v>1367</v>
      </c>
      <c r="B598" s="144" t="s">
        <v>1264</v>
      </c>
      <c r="C598" s="144">
        <v>4</v>
      </c>
      <c r="D598" s="144" t="s">
        <v>1166</v>
      </c>
      <c r="E598" s="145">
        <v>45012</v>
      </c>
      <c r="F598" s="146">
        <v>43931.75</v>
      </c>
      <c r="G598" s="147">
        <v>4</v>
      </c>
      <c r="H598" s="147">
        <v>38.838709677419352</v>
      </c>
      <c r="I598" s="145">
        <v>45291</v>
      </c>
      <c r="J598" s="146">
        <v>915.24479166666663</v>
      </c>
      <c r="K598" s="146">
        <v>8384.7800000000007</v>
      </c>
      <c r="L598" s="146">
        <v>35546.97</v>
      </c>
    </row>
    <row r="599" spans="1:12" hidden="1" x14ac:dyDescent="0.25">
      <c r="A599" s="148" t="s">
        <v>1368</v>
      </c>
      <c r="B599" s="148" t="s">
        <v>1264</v>
      </c>
      <c r="C599" s="148">
        <v>4</v>
      </c>
      <c r="D599" s="148" t="s">
        <v>1166</v>
      </c>
      <c r="E599" s="149">
        <v>45012</v>
      </c>
      <c r="F599" s="150">
        <v>43931.75</v>
      </c>
      <c r="G599" s="151">
        <v>4</v>
      </c>
      <c r="H599" s="151">
        <v>38.838709677419352</v>
      </c>
      <c r="I599" s="149">
        <v>45291</v>
      </c>
      <c r="J599" s="150">
        <v>915.24479166666663</v>
      </c>
      <c r="K599" s="150">
        <v>8384.7800000000007</v>
      </c>
      <c r="L599" s="150">
        <v>35546.97</v>
      </c>
    </row>
    <row r="600" spans="1:12" hidden="1" x14ac:dyDescent="0.25">
      <c r="A600" s="144" t="s">
        <v>1369</v>
      </c>
      <c r="B600" s="144" t="s">
        <v>1264</v>
      </c>
      <c r="C600" s="144">
        <v>4</v>
      </c>
      <c r="D600" s="144" t="s">
        <v>1166</v>
      </c>
      <c r="E600" s="145">
        <v>45012</v>
      </c>
      <c r="F600" s="146">
        <v>43931.75</v>
      </c>
      <c r="G600" s="147">
        <v>4</v>
      </c>
      <c r="H600" s="147">
        <v>38.838709677419352</v>
      </c>
      <c r="I600" s="145">
        <v>45291</v>
      </c>
      <c r="J600" s="146">
        <v>915.24479166666663</v>
      </c>
      <c r="K600" s="146">
        <v>8384.7800000000007</v>
      </c>
      <c r="L600" s="146">
        <v>35546.97</v>
      </c>
    </row>
    <row r="601" spans="1:12" hidden="1" x14ac:dyDescent="0.25">
      <c r="A601" s="148" t="s">
        <v>1370</v>
      </c>
      <c r="B601" s="148" t="s">
        <v>1264</v>
      </c>
      <c r="C601" s="148">
        <v>4</v>
      </c>
      <c r="D601" s="148" t="s">
        <v>1166</v>
      </c>
      <c r="E601" s="149">
        <v>45012</v>
      </c>
      <c r="F601" s="150">
        <v>43931.75</v>
      </c>
      <c r="G601" s="151">
        <v>4</v>
      </c>
      <c r="H601" s="151">
        <v>38.838709677419352</v>
      </c>
      <c r="I601" s="149">
        <v>45291</v>
      </c>
      <c r="J601" s="150">
        <v>915.24479166666663</v>
      </c>
      <c r="K601" s="150">
        <v>8384.7800000000007</v>
      </c>
      <c r="L601" s="150">
        <v>35546.97</v>
      </c>
    </row>
    <row r="602" spans="1:12" hidden="1" x14ac:dyDescent="0.25">
      <c r="A602" s="144" t="s">
        <v>1371</v>
      </c>
      <c r="B602" s="144" t="s">
        <v>1264</v>
      </c>
      <c r="C602" s="144">
        <v>4</v>
      </c>
      <c r="D602" s="144" t="s">
        <v>1166</v>
      </c>
      <c r="E602" s="145">
        <v>45012</v>
      </c>
      <c r="F602" s="146">
        <v>43931.75</v>
      </c>
      <c r="G602" s="147">
        <v>4</v>
      </c>
      <c r="H602" s="147">
        <v>38.838709677419352</v>
      </c>
      <c r="I602" s="145">
        <v>45291</v>
      </c>
      <c r="J602" s="146">
        <v>915.24479166666663</v>
      </c>
      <c r="K602" s="146">
        <v>8384.7800000000007</v>
      </c>
      <c r="L602" s="146">
        <v>35546.97</v>
      </c>
    </row>
    <row r="603" spans="1:12" hidden="1" x14ac:dyDescent="0.25">
      <c r="A603" s="148" t="s">
        <v>1372</v>
      </c>
      <c r="B603" s="148" t="s">
        <v>1264</v>
      </c>
      <c r="C603" s="148">
        <v>4</v>
      </c>
      <c r="D603" s="148" t="s">
        <v>1166</v>
      </c>
      <c r="E603" s="149">
        <v>45012</v>
      </c>
      <c r="F603" s="150">
        <v>43931.75</v>
      </c>
      <c r="G603" s="151">
        <v>4</v>
      </c>
      <c r="H603" s="151">
        <v>38.838709677419352</v>
      </c>
      <c r="I603" s="149">
        <v>45291</v>
      </c>
      <c r="J603" s="150">
        <v>915.24479166666663</v>
      </c>
      <c r="K603" s="150">
        <v>8384.7800000000007</v>
      </c>
      <c r="L603" s="150">
        <v>35546.97</v>
      </c>
    </row>
    <row r="604" spans="1:12" hidden="1" x14ac:dyDescent="0.25">
      <c r="A604" s="144" t="s">
        <v>1373</v>
      </c>
      <c r="B604" s="144" t="s">
        <v>1264</v>
      </c>
      <c r="C604" s="144">
        <v>4</v>
      </c>
      <c r="D604" s="144" t="s">
        <v>1166</v>
      </c>
      <c r="E604" s="145">
        <v>45012</v>
      </c>
      <c r="F604" s="146">
        <v>43931.75</v>
      </c>
      <c r="G604" s="147">
        <v>4</v>
      </c>
      <c r="H604" s="147">
        <v>38.838709677419352</v>
      </c>
      <c r="I604" s="145">
        <v>45291</v>
      </c>
      <c r="J604" s="146">
        <v>915.24479166666663</v>
      </c>
      <c r="K604" s="146">
        <v>8384.7800000000007</v>
      </c>
      <c r="L604" s="146">
        <v>35546.97</v>
      </c>
    </row>
    <row r="605" spans="1:12" hidden="1" x14ac:dyDescent="0.25">
      <c r="A605" s="148" t="s">
        <v>1374</v>
      </c>
      <c r="B605" s="148" t="s">
        <v>1264</v>
      </c>
      <c r="C605" s="148">
        <v>4</v>
      </c>
      <c r="D605" s="148" t="s">
        <v>1166</v>
      </c>
      <c r="E605" s="149">
        <v>45012</v>
      </c>
      <c r="F605" s="150">
        <v>43931.75</v>
      </c>
      <c r="G605" s="151">
        <v>4</v>
      </c>
      <c r="H605" s="151">
        <v>38.838709677419352</v>
      </c>
      <c r="I605" s="149">
        <v>45291</v>
      </c>
      <c r="J605" s="150">
        <v>915.24479166666663</v>
      </c>
      <c r="K605" s="150">
        <v>8384.7800000000007</v>
      </c>
      <c r="L605" s="150">
        <v>35546.97</v>
      </c>
    </row>
    <row r="606" spans="1:12" hidden="1" x14ac:dyDescent="0.25">
      <c r="A606" s="144" t="s">
        <v>1375</v>
      </c>
      <c r="B606" s="144" t="s">
        <v>1264</v>
      </c>
      <c r="C606" s="144">
        <v>4</v>
      </c>
      <c r="D606" s="144" t="s">
        <v>1166</v>
      </c>
      <c r="E606" s="145">
        <v>45012</v>
      </c>
      <c r="F606" s="146">
        <v>43931.75</v>
      </c>
      <c r="G606" s="147">
        <v>4</v>
      </c>
      <c r="H606" s="147">
        <v>38.838709677419352</v>
      </c>
      <c r="I606" s="145">
        <v>45291</v>
      </c>
      <c r="J606" s="146">
        <v>915.24479166666663</v>
      </c>
      <c r="K606" s="146">
        <v>8384.7800000000007</v>
      </c>
      <c r="L606" s="146">
        <v>35546.97</v>
      </c>
    </row>
    <row r="607" spans="1:12" hidden="1" x14ac:dyDescent="0.25">
      <c r="A607" s="148" t="s">
        <v>1376</v>
      </c>
      <c r="B607" s="148" t="s">
        <v>1264</v>
      </c>
      <c r="C607" s="148">
        <v>4</v>
      </c>
      <c r="D607" s="148" t="s">
        <v>1166</v>
      </c>
      <c r="E607" s="149">
        <v>45012</v>
      </c>
      <c r="F607" s="150">
        <v>43931.75</v>
      </c>
      <c r="G607" s="151">
        <v>4</v>
      </c>
      <c r="H607" s="151">
        <v>38.838709677419352</v>
      </c>
      <c r="I607" s="149">
        <v>45291</v>
      </c>
      <c r="J607" s="150">
        <v>915.24479166666663</v>
      </c>
      <c r="K607" s="150">
        <v>8384.7800000000007</v>
      </c>
      <c r="L607" s="150">
        <v>35546.97</v>
      </c>
    </row>
    <row r="608" spans="1:12" hidden="1" x14ac:dyDescent="0.25">
      <c r="A608" s="144" t="s">
        <v>1377</v>
      </c>
      <c r="B608" s="144" t="s">
        <v>1264</v>
      </c>
      <c r="C608" s="144">
        <v>4</v>
      </c>
      <c r="D608" s="144" t="s">
        <v>1166</v>
      </c>
      <c r="E608" s="145">
        <v>45012</v>
      </c>
      <c r="F608" s="146">
        <v>43931.75</v>
      </c>
      <c r="G608" s="147">
        <v>4</v>
      </c>
      <c r="H608" s="147">
        <v>38.838709677419352</v>
      </c>
      <c r="I608" s="145">
        <v>45291</v>
      </c>
      <c r="J608" s="146">
        <v>915.24479166666663</v>
      </c>
      <c r="K608" s="146">
        <v>8384.7800000000007</v>
      </c>
      <c r="L608" s="146">
        <v>35546.97</v>
      </c>
    </row>
    <row r="609" spans="1:12" hidden="1" x14ac:dyDescent="0.25">
      <c r="A609" s="148" t="s">
        <v>1378</v>
      </c>
      <c r="B609" s="148" t="s">
        <v>1264</v>
      </c>
      <c r="C609" s="148">
        <v>4</v>
      </c>
      <c r="D609" s="148" t="s">
        <v>1166</v>
      </c>
      <c r="E609" s="149">
        <v>45012</v>
      </c>
      <c r="F609" s="150">
        <v>43931.75</v>
      </c>
      <c r="G609" s="151">
        <v>4</v>
      </c>
      <c r="H609" s="151">
        <v>38.838709677419352</v>
      </c>
      <c r="I609" s="149">
        <v>45291</v>
      </c>
      <c r="J609" s="150">
        <v>915.24479166666663</v>
      </c>
      <c r="K609" s="150">
        <v>8384.7800000000007</v>
      </c>
      <c r="L609" s="150">
        <v>35546.97</v>
      </c>
    </row>
    <row r="610" spans="1:12" hidden="1" x14ac:dyDescent="0.25">
      <c r="A610" s="144" t="s">
        <v>1379</v>
      </c>
      <c r="B610" s="144" t="s">
        <v>1264</v>
      </c>
      <c r="C610" s="144">
        <v>4</v>
      </c>
      <c r="D610" s="144" t="s">
        <v>1166</v>
      </c>
      <c r="E610" s="145">
        <v>45012</v>
      </c>
      <c r="F610" s="146">
        <v>43931.75</v>
      </c>
      <c r="G610" s="147">
        <v>4</v>
      </c>
      <c r="H610" s="147">
        <v>38.838709677419352</v>
      </c>
      <c r="I610" s="145">
        <v>45291</v>
      </c>
      <c r="J610" s="146">
        <v>915.24479166666663</v>
      </c>
      <c r="K610" s="146">
        <v>8384.7800000000007</v>
      </c>
      <c r="L610" s="146">
        <v>35546.97</v>
      </c>
    </row>
    <row r="611" spans="1:12" hidden="1" x14ac:dyDescent="0.25">
      <c r="A611" s="148" t="s">
        <v>1380</v>
      </c>
      <c r="B611" s="148" t="s">
        <v>1264</v>
      </c>
      <c r="C611" s="148">
        <v>4</v>
      </c>
      <c r="D611" s="148" t="s">
        <v>1166</v>
      </c>
      <c r="E611" s="149">
        <v>45012</v>
      </c>
      <c r="F611" s="150">
        <v>43931.75</v>
      </c>
      <c r="G611" s="151">
        <v>4</v>
      </c>
      <c r="H611" s="151">
        <v>38.838709677419352</v>
      </c>
      <c r="I611" s="149">
        <v>45291</v>
      </c>
      <c r="J611" s="150">
        <v>915.24479166666663</v>
      </c>
      <c r="K611" s="150">
        <v>8384.7800000000007</v>
      </c>
      <c r="L611" s="150">
        <v>35546.97</v>
      </c>
    </row>
    <row r="612" spans="1:12" hidden="1" x14ac:dyDescent="0.25">
      <c r="A612" s="144" t="s">
        <v>1381</v>
      </c>
      <c r="B612" s="144" t="s">
        <v>1264</v>
      </c>
      <c r="C612" s="144">
        <v>4</v>
      </c>
      <c r="D612" s="144" t="s">
        <v>1166</v>
      </c>
      <c r="E612" s="145">
        <v>45012</v>
      </c>
      <c r="F612" s="146">
        <v>43931.75</v>
      </c>
      <c r="G612" s="147">
        <v>4</v>
      </c>
      <c r="H612" s="147">
        <v>38.838709677419352</v>
      </c>
      <c r="I612" s="145">
        <v>45291</v>
      </c>
      <c r="J612" s="146">
        <v>915.24479166666663</v>
      </c>
      <c r="K612" s="146">
        <v>8384.7800000000007</v>
      </c>
      <c r="L612" s="146">
        <v>35546.97</v>
      </c>
    </row>
    <row r="613" spans="1:12" hidden="1" x14ac:dyDescent="0.25">
      <c r="A613" s="148" t="s">
        <v>1382</v>
      </c>
      <c r="B613" s="148" t="s">
        <v>1264</v>
      </c>
      <c r="C613" s="148">
        <v>4</v>
      </c>
      <c r="D613" s="148" t="s">
        <v>1166</v>
      </c>
      <c r="E613" s="149">
        <v>45012</v>
      </c>
      <c r="F613" s="150">
        <v>43931.75</v>
      </c>
      <c r="G613" s="151">
        <v>4</v>
      </c>
      <c r="H613" s="151">
        <v>38.838709677419352</v>
      </c>
      <c r="I613" s="149">
        <v>45291</v>
      </c>
      <c r="J613" s="150">
        <v>915.24479166666663</v>
      </c>
      <c r="K613" s="150">
        <v>8384.7800000000007</v>
      </c>
      <c r="L613" s="150">
        <v>35546.97</v>
      </c>
    </row>
    <row r="614" spans="1:12" hidden="1" x14ac:dyDescent="0.25">
      <c r="A614" s="144" t="s">
        <v>1383</v>
      </c>
      <c r="B614" s="144" t="s">
        <v>1264</v>
      </c>
      <c r="C614" s="144">
        <v>4</v>
      </c>
      <c r="D614" s="144" t="s">
        <v>1166</v>
      </c>
      <c r="E614" s="145">
        <v>45012</v>
      </c>
      <c r="F614" s="146">
        <v>43931.75</v>
      </c>
      <c r="G614" s="147">
        <v>4</v>
      </c>
      <c r="H614" s="147">
        <v>38.838709677419352</v>
      </c>
      <c r="I614" s="145">
        <v>45291</v>
      </c>
      <c r="J614" s="146">
        <v>915.24479166666663</v>
      </c>
      <c r="K614" s="146">
        <v>8384.7800000000007</v>
      </c>
      <c r="L614" s="146">
        <v>35546.97</v>
      </c>
    </row>
    <row r="615" spans="1:12" hidden="1" x14ac:dyDescent="0.25">
      <c r="A615" s="148" t="s">
        <v>1384</v>
      </c>
      <c r="B615" s="148" t="s">
        <v>1264</v>
      </c>
      <c r="C615" s="148">
        <v>4</v>
      </c>
      <c r="D615" s="148" t="s">
        <v>1166</v>
      </c>
      <c r="E615" s="149">
        <v>45012</v>
      </c>
      <c r="F615" s="150">
        <v>43931.75</v>
      </c>
      <c r="G615" s="151">
        <v>4</v>
      </c>
      <c r="H615" s="151">
        <v>38.838709677419352</v>
      </c>
      <c r="I615" s="149">
        <v>45291</v>
      </c>
      <c r="J615" s="150">
        <v>915.24479166666663</v>
      </c>
      <c r="K615" s="150">
        <v>8384.7800000000007</v>
      </c>
      <c r="L615" s="150">
        <v>35546.97</v>
      </c>
    </row>
    <row r="616" spans="1:12" hidden="1" x14ac:dyDescent="0.25">
      <c r="A616" s="144" t="s">
        <v>1385</v>
      </c>
      <c r="B616" s="144" t="s">
        <v>1264</v>
      </c>
      <c r="C616" s="144">
        <v>4</v>
      </c>
      <c r="D616" s="144" t="s">
        <v>1166</v>
      </c>
      <c r="E616" s="145">
        <v>45012</v>
      </c>
      <c r="F616" s="146">
        <v>43931.75</v>
      </c>
      <c r="G616" s="147">
        <v>4</v>
      </c>
      <c r="H616" s="147">
        <v>38.838709677419352</v>
      </c>
      <c r="I616" s="145">
        <v>45291</v>
      </c>
      <c r="J616" s="146">
        <v>915.24479166666663</v>
      </c>
      <c r="K616" s="146">
        <v>8384.7800000000007</v>
      </c>
      <c r="L616" s="146">
        <v>35546.97</v>
      </c>
    </row>
    <row r="617" spans="1:12" hidden="1" x14ac:dyDescent="0.25">
      <c r="A617" s="148" t="s">
        <v>1386</v>
      </c>
      <c r="B617" s="148" t="s">
        <v>1264</v>
      </c>
      <c r="C617" s="148">
        <v>4</v>
      </c>
      <c r="D617" s="148" t="s">
        <v>1166</v>
      </c>
      <c r="E617" s="149">
        <v>45012</v>
      </c>
      <c r="F617" s="150">
        <v>43931.75</v>
      </c>
      <c r="G617" s="151">
        <v>4</v>
      </c>
      <c r="H617" s="151">
        <v>38.838709677419352</v>
      </c>
      <c r="I617" s="149">
        <v>45291</v>
      </c>
      <c r="J617" s="150">
        <v>915.24479166666663</v>
      </c>
      <c r="K617" s="150">
        <v>8384.7800000000007</v>
      </c>
      <c r="L617" s="150">
        <v>35546.97</v>
      </c>
    </row>
    <row r="618" spans="1:12" hidden="1" x14ac:dyDescent="0.25">
      <c r="A618" s="144" t="s">
        <v>1387</v>
      </c>
      <c r="B618" s="144" t="s">
        <v>1264</v>
      </c>
      <c r="C618" s="144">
        <v>4</v>
      </c>
      <c r="D618" s="144" t="s">
        <v>1166</v>
      </c>
      <c r="E618" s="145">
        <v>45012</v>
      </c>
      <c r="F618" s="146">
        <v>43931.75</v>
      </c>
      <c r="G618" s="147">
        <v>4</v>
      </c>
      <c r="H618" s="147">
        <v>38.838709677419352</v>
      </c>
      <c r="I618" s="145">
        <v>45291</v>
      </c>
      <c r="J618" s="146">
        <v>915.24479166666663</v>
      </c>
      <c r="K618" s="146">
        <v>8384.7800000000007</v>
      </c>
      <c r="L618" s="146">
        <v>35546.97</v>
      </c>
    </row>
    <row r="619" spans="1:12" hidden="1" x14ac:dyDescent="0.25">
      <c r="A619" s="148" t="s">
        <v>1388</v>
      </c>
      <c r="B619" s="148" t="s">
        <v>1264</v>
      </c>
      <c r="C619" s="148">
        <v>4</v>
      </c>
      <c r="D619" s="148" t="s">
        <v>1166</v>
      </c>
      <c r="E619" s="149">
        <v>45012</v>
      </c>
      <c r="F619" s="150">
        <v>43931.75</v>
      </c>
      <c r="G619" s="151">
        <v>4</v>
      </c>
      <c r="H619" s="151">
        <v>38.838709677419352</v>
      </c>
      <c r="I619" s="149">
        <v>45291</v>
      </c>
      <c r="J619" s="150">
        <v>915.24479166666663</v>
      </c>
      <c r="K619" s="150">
        <v>8384.7800000000007</v>
      </c>
      <c r="L619" s="150">
        <v>35546.97</v>
      </c>
    </row>
    <row r="620" spans="1:12" hidden="1" x14ac:dyDescent="0.25">
      <c r="A620" s="144" t="s">
        <v>1389</v>
      </c>
      <c r="B620" s="144" t="s">
        <v>1264</v>
      </c>
      <c r="C620" s="144">
        <v>4</v>
      </c>
      <c r="D620" s="144" t="s">
        <v>1166</v>
      </c>
      <c r="E620" s="145">
        <v>45012</v>
      </c>
      <c r="F620" s="146">
        <v>43931.75</v>
      </c>
      <c r="G620" s="147">
        <v>4</v>
      </c>
      <c r="H620" s="147">
        <v>38.838709677419352</v>
      </c>
      <c r="I620" s="145">
        <v>45291</v>
      </c>
      <c r="J620" s="146">
        <v>915.24479166666663</v>
      </c>
      <c r="K620" s="146">
        <v>8384.7800000000007</v>
      </c>
      <c r="L620" s="146">
        <v>35546.97</v>
      </c>
    </row>
    <row r="621" spans="1:12" hidden="1" x14ac:dyDescent="0.25">
      <c r="A621" s="148" t="s">
        <v>1390</v>
      </c>
      <c r="B621" s="148" t="s">
        <v>1264</v>
      </c>
      <c r="C621" s="148">
        <v>4</v>
      </c>
      <c r="D621" s="148" t="s">
        <v>1166</v>
      </c>
      <c r="E621" s="149">
        <v>45012</v>
      </c>
      <c r="F621" s="150">
        <v>43931.75</v>
      </c>
      <c r="G621" s="151">
        <v>4</v>
      </c>
      <c r="H621" s="151">
        <v>38.838709677419352</v>
      </c>
      <c r="I621" s="149">
        <v>45291</v>
      </c>
      <c r="J621" s="150">
        <v>915.24479166666663</v>
      </c>
      <c r="K621" s="150">
        <v>8384.7800000000007</v>
      </c>
      <c r="L621" s="150">
        <v>35546.97</v>
      </c>
    </row>
    <row r="622" spans="1:12" hidden="1" x14ac:dyDescent="0.25">
      <c r="A622" s="144" t="s">
        <v>1391</v>
      </c>
      <c r="B622" s="144" t="s">
        <v>1264</v>
      </c>
      <c r="C622" s="144">
        <v>4</v>
      </c>
      <c r="D622" s="144" t="s">
        <v>1166</v>
      </c>
      <c r="E622" s="145">
        <v>45012</v>
      </c>
      <c r="F622" s="146">
        <v>43931.75</v>
      </c>
      <c r="G622" s="147">
        <v>4</v>
      </c>
      <c r="H622" s="147">
        <v>38.838709677419352</v>
      </c>
      <c r="I622" s="145">
        <v>45291</v>
      </c>
      <c r="J622" s="146">
        <v>915.24479166666663</v>
      </c>
      <c r="K622" s="146">
        <v>8384.7800000000007</v>
      </c>
      <c r="L622" s="146">
        <v>35546.97</v>
      </c>
    </row>
    <row r="623" spans="1:12" hidden="1" x14ac:dyDescent="0.25">
      <c r="A623" s="148" t="s">
        <v>1392</v>
      </c>
      <c r="B623" s="148" t="s">
        <v>1264</v>
      </c>
      <c r="C623" s="148">
        <v>4</v>
      </c>
      <c r="D623" s="148" t="s">
        <v>1166</v>
      </c>
      <c r="E623" s="149">
        <v>45012</v>
      </c>
      <c r="F623" s="150">
        <v>43931.75</v>
      </c>
      <c r="G623" s="151">
        <v>4</v>
      </c>
      <c r="H623" s="151">
        <v>38.838709677419352</v>
      </c>
      <c r="I623" s="149">
        <v>45291</v>
      </c>
      <c r="J623" s="150">
        <v>915.24479166666663</v>
      </c>
      <c r="K623" s="150">
        <v>8384.7800000000007</v>
      </c>
      <c r="L623" s="150">
        <v>35546.97</v>
      </c>
    </row>
    <row r="624" spans="1:12" hidden="1" x14ac:dyDescent="0.25">
      <c r="A624" s="144" t="s">
        <v>1393</v>
      </c>
      <c r="B624" s="144" t="s">
        <v>1264</v>
      </c>
      <c r="C624" s="144">
        <v>4</v>
      </c>
      <c r="D624" s="144" t="s">
        <v>1166</v>
      </c>
      <c r="E624" s="145">
        <v>45012</v>
      </c>
      <c r="F624" s="146">
        <v>43931.75</v>
      </c>
      <c r="G624" s="147">
        <v>4</v>
      </c>
      <c r="H624" s="147">
        <v>38.838709677419352</v>
      </c>
      <c r="I624" s="145">
        <v>45291</v>
      </c>
      <c r="J624" s="146">
        <v>915.24479166666663</v>
      </c>
      <c r="K624" s="146">
        <v>8384.7800000000007</v>
      </c>
      <c r="L624" s="146">
        <v>35546.97</v>
      </c>
    </row>
    <row r="625" spans="1:12" hidden="1" x14ac:dyDescent="0.25">
      <c r="A625" s="148" t="s">
        <v>1394</v>
      </c>
      <c r="B625" s="148" t="s">
        <v>1264</v>
      </c>
      <c r="C625" s="148">
        <v>4</v>
      </c>
      <c r="D625" s="148" t="s">
        <v>1166</v>
      </c>
      <c r="E625" s="149">
        <v>45012</v>
      </c>
      <c r="F625" s="150">
        <v>43931.75</v>
      </c>
      <c r="G625" s="151">
        <v>4</v>
      </c>
      <c r="H625" s="151">
        <v>38.838709677419352</v>
      </c>
      <c r="I625" s="149">
        <v>45291</v>
      </c>
      <c r="J625" s="150">
        <v>915.24479166666663</v>
      </c>
      <c r="K625" s="150">
        <v>8384.7800000000007</v>
      </c>
      <c r="L625" s="150">
        <v>35546.97</v>
      </c>
    </row>
    <row r="626" spans="1:12" hidden="1" x14ac:dyDescent="0.25">
      <c r="A626" s="144" t="s">
        <v>1395</v>
      </c>
      <c r="B626" s="144" t="s">
        <v>1264</v>
      </c>
      <c r="C626" s="144">
        <v>4</v>
      </c>
      <c r="D626" s="144" t="s">
        <v>1166</v>
      </c>
      <c r="E626" s="145">
        <v>45012</v>
      </c>
      <c r="F626" s="146">
        <v>43931.75</v>
      </c>
      <c r="G626" s="147">
        <v>4</v>
      </c>
      <c r="H626" s="147">
        <v>38.838709677419352</v>
      </c>
      <c r="I626" s="145">
        <v>45291</v>
      </c>
      <c r="J626" s="146">
        <v>915.24479166666663</v>
      </c>
      <c r="K626" s="146">
        <v>8384.7800000000007</v>
      </c>
      <c r="L626" s="146">
        <v>35546.97</v>
      </c>
    </row>
    <row r="627" spans="1:12" hidden="1" x14ac:dyDescent="0.25">
      <c r="A627" s="148" t="s">
        <v>1396</v>
      </c>
      <c r="B627" s="148" t="s">
        <v>1264</v>
      </c>
      <c r="C627" s="148">
        <v>4</v>
      </c>
      <c r="D627" s="148" t="s">
        <v>1166</v>
      </c>
      <c r="E627" s="149">
        <v>45012</v>
      </c>
      <c r="F627" s="150">
        <v>43931.75</v>
      </c>
      <c r="G627" s="151">
        <v>4</v>
      </c>
      <c r="H627" s="151">
        <v>38.838709677419352</v>
      </c>
      <c r="I627" s="149">
        <v>45291</v>
      </c>
      <c r="J627" s="150">
        <v>915.24479166666663</v>
      </c>
      <c r="K627" s="150">
        <v>8384.7800000000007</v>
      </c>
      <c r="L627" s="150">
        <v>35546.97</v>
      </c>
    </row>
    <row r="628" spans="1:12" hidden="1" x14ac:dyDescent="0.25">
      <c r="A628" s="144" t="s">
        <v>1397</v>
      </c>
      <c r="B628" s="144" t="s">
        <v>1264</v>
      </c>
      <c r="C628" s="144">
        <v>4</v>
      </c>
      <c r="D628" s="144" t="s">
        <v>1056</v>
      </c>
      <c r="E628" s="145">
        <v>45012</v>
      </c>
      <c r="F628" s="146">
        <v>43931.75</v>
      </c>
      <c r="G628" s="147">
        <v>4</v>
      </c>
      <c r="H628" s="147">
        <v>38.838709677419352</v>
      </c>
      <c r="I628" s="145">
        <v>45291</v>
      </c>
      <c r="J628" s="146">
        <v>915.24479166666663</v>
      </c>
      <c r="K628" s="146">
        <v>8384.7800000000007</v>
      </c>
      <c r="L628" s="146">
        <v>35546.97</v>
      </c>
    </row>
    <row r="629" spans="1:12" hidden="1" x14ac:dyDescent="0.25">
      <c r="A629" s="148" t="s">
        <v>1398</v>
      </c>
      <c r="B629" s="148" t="s">
        <v>1264</v>
      </c>
      <c r="C629" s="148">
        <v>4</v>
      </c>
      <c r="D629" s="148" t="s">
        <v>1056</v>
      </c>
      <c r="E629" s="149">
        <v>45012</v>
      </c>
      <c r="F629" s="150">
        <v>43931.75</v>
      </c>
      <c r="G629" s="151">
        <v>4</v>
      </c>
      <c r="H629" s="151">
        <v>38.838709677419352</v>
      </c>
      <c r="I629" s="149">
        <v>45291</v>
      </c>
      <c r="J629" s="150">
        <v>915.24479166666663</v>
      </c>
      <c r="K629" s="150">
        <v>8384.7800000000007</v>
      </c>
      <c r="L629" s="150">
        <v>35546.97</v>
      </c>
    </row>
    <row r="630" spans="1:12" hidden="1" x14ac:dyDescent="0.25">
      <c r="A630" s="144" t="s">
        <v>1399</v>
      </c>
      <c r="B630" s="144" t="s">
        <v>1264</v>
      </c>
      <c r="C630" s="144">
        <v>4</v>
      </c>
      <c r="D630" s="144" t="s">
        <v>1087</v>
      </c>
      <c r="E630" s="145">
        <v>45012</v>
      </c>
      <c r="F630" s="146">
        <v>43931.75</v>
      </c>
      <c r="G630" s="147">
        <v>4</v>
      </c>
      <c r="H630" s="147">
        <v>38.838709677419352</v>
      </c>
      <c r="I630" s="145">
        <v>45291</v>
      </c>
      <c r="J630" s="146">
        <v>915.24479166666663</v>
      </c>
      <c r="K630" s="146">
        <v>8384.7800000000007</v>
      </c>
      <c r="L630" s="146">
        <v>35546.97</v>
      </c>
    </row>
    <row r="631" spans="1:12" hidden="1" x14ac:dyDescent="0.25">
      <c r="A631" s="148" t="s">
        <v>1400</v>
      </c>
      <c r="B631" s="148" t="s">
        <v>1264</v>
      </c>
      <c r="C631" s="148">
        <v>4</v>
      </c>
      <c r="D631" s="148" t="s">
        <v>1087</v>
      </c>
      <c r="E631" s="149">
        <v>45012</v>
      </c>
      <c r="F631" s="150">
        <v>43931.75</v>
      </c>
      <c r="G631" s="151">
        <v>4</v>
      </c>
      <c r="H631" s="151">
        <v>38.838709677419352</v>
      </c>
      <c r="I631" s="149">
        <v>45291</v>
      </c>
      <c r="J631" s="150">
        <v>915.24479166666663</v>
      </c>
      <c r="K631" s="150">
        <v>8384.7800000000007</v>
      </c>
      <c r="L631" s="150">
        <v>35546.97</v>
      </c>
    </row>
    <row r="632" spans="1:12" hidden="1" x14ac:dyDescent="0.25">
      <c r="A632" s="144" t="s">
        <v>1401</v>
      </c>
      <c r="B632" s="144" t="s">
        <v>1264</v>
      </c>
      <c r="C632" s="144">
        <v>4</v>
      </c>
      <c r="D632" s="144" t="s">
        <v>1050</v>
      </c>
      <c r="E632" s="145">
        <v>45012</v>
      </c>
      <c r="F632" s="146">
        <v>43931.75</v>
      </c>
      <c r="G632" s="147">
        <v>4</v>
      </c>
      <c r="H632" s="147">
        <v>38.838709677419352</v>
      </c>
      <c r="I632" s="145">
        <v>45291</v>
      </c>
      <c r="J632" s="146">
        <v>915.24479166666663</v>
      </c>
      <c r="K632" s="146">
        <v>8384.7800000000007</v>
      </c>
      <c r="L632" s="146">
        <v>35546.97</v>
      </c>
    </row>
    <row r="633" spans="1:12" hidden="1" x14ac:dyDescent="0.25">
      <c r="A633" s="148" t="s">
        <v>1402</v>
      </c>
      <c r="B633" s="148" t="s">
        <v>1264</v>
      </c>
      <c r="C633" s="148">
        <v>4</v>
      </c>
      <c r="D633" s="148" t="s">
        <v>1050</v>
      </c>
      <c r="E633" s="149">
        <v>45012</v>
      </c>
      <c r="F633" s="150">
        <v>43931.75</v>
      </c>
      <c r="G633" s="151">
        <v>4</v>
      </c>
      <c r="H633" s="151">
        <v>38.838709677419352</v>
      </c>
      <c r="I633" s="149">
        <v>45291</v>
      </c>
      <c r="J633" s="150">
        <v>915.24479166666663</v>
      </c>
      <c r="K633" s="150">
        <v>8384.7800000000007</v>
      </c>
      <c r="L633" s="150">
        <v>35546.97</v>
      </c>
    </row>
    <row r="634" spans="1:12" hidden="1" x14ac:dyDescent="0.25">
      <c r="A634" s="144" t="s">
        <v>1403</v>
      </c>
      <c r="B634" s="144" t="s">
        <v>1264</v>
      </c>
      <c r="C634" s="144">
        <v>4</v>
      </c>
      <c r="D634" s="144" t="s">
        <v>1251</v>
      </c>
      <c r="E634" s="145">
        <v>45012</v>
      </c>
      <c r="F634" s="146">
        <v>43931.75</v>
      </c>
      <c r="G634" s="147">
        <v>4</v>
      </c>
      <c r="H634" s="147">
        <v>38.838709677419352</v>
      </c>
      <c r="I634" s="145">
        <v>45291</v>
      </c>
      <c r="J634" s="146">
        <v>915.24479166666663</v>
      </c>
      <c r="K634" s="146">
        <v>8384.7800000000007</v>
      </c>
      <c r="L634" s="146">
        <v>35546.97</v>
      </c>
    </row>
    <row r="635" spans="1:12" hidden="1" x14ac:dyDescent="0.25">
      <c r="A635" s="148" t="s">
        <v>1404</v>
      </c>
      <c r="B635" s="148" t="s">
        <v>1264</v>
      </c>
      <c r="C635" s="148">
        <v>4</v>
      </c>
      <c r="D635" s="148" t="s">
        <v>1138</v>
      </c>
      <c r="E635" s="149">
        <v>45012</v>
      </c>
      <c r="F635" s="150">
        <v>43931.75</v>
      </c>
      <c r="G635" s="151">
        <v>4</v>
      </c>
      <c r="H635" s="151">
        <v>38.838709677419352</v>
      </c>
      <c r="I635" s="149">
        <v>45291</v>
      </c>
      <c r="J635" s="150">
        <v>915.24479166666663</v>
      </c>
      <c r="K635" s="150">
        <v>8384.7800000000007</v>
      </c>
      <c r="L635" s="150">
        <v>35546.97</v>
      </c>
    </row>
    <row r="636" spans="1:12" hidden="1" x14ac:dyDescent="0.25">
      <c r="A636" s="144" t="s">
        <v>1405</v>
      </c>
      <c r="B636" s="144" t="s">
        <v>1264</v>
      </c>
      <c r="C636" s="144">
        <v>4</v>
      </c>
      <c r="D636" s="144" t="s">
        <v>1274</v>
      </c>
      <c r="E636" s="145">
        <v>45012</v>
      </c>
      <c r="F636" s="146">
        <v>43931.75</v>
      </c>
      <c r="G636" s="147">
        <v>4</v>
      </c>
      <c r="H636" s="147">
        <v>38.838709677419352</v>
      </c>
      <c r="I636" s="145">
        <v>45291</v>
      </c>
      <c r="J636" s="146">
        <v>915.24479166666663</v>
      </c>
      <c r="K636" s="146">
        <v>8384.7800000000007</v>
      </c>
      <c r="L636" s="146">
        <v>35546.97</v>
      </c>
    </row>
    <row r="637" spans="1:12" hidden="1" x14ac:dyDescent="0.25">
      <c r="A637" s="148" t="s">
        <v>1406</v>
      </c>
      <c r="B637" s="148" t="s">
        <v>1264</v>
      </c>
      <c r="C637" s="148">
        <v>4</v>
      </c>
      <c r="D637" s="148" t="s">
        <v>1336</v>
      </c>
      <c r="E637" s="149">
        <v>45012</v>
      </c>
      <c r="F637" s="150">
        <v>43931.75</v>
      </c>
      <c r="G637" s="151">
        <v>4</v>
      </c>
      <c r="H637" s="151">
        <v>38.838709677419352</v>
      </c>
      <c r="I637" s="149">
        <v>45291</v>
      </c>
      <c r="J637" s="150">
        <v>915.24479166666663</v>
      </c>
      <c r="K637" s="150">
        <v>8384.7800000000007</v>
      </c>
      <c r="L637" s="150">
        <v>35546.97</v>
      </c>
    </row>
    <row r="638" spans="1:12" hidden="1" x14ac:dyDescent="0.25">
      <c r="A638" s="144" t="s">
        <v>1407</v>
      </c>
      <c r="B638" s="144" t="s">
        <v>1264</v>
      </c>
      <c r="C638" s="144">
        <v>4</v>
      </c>
      <c r="D638" s="144" t="s">
        <v>1138</v>
      </c>
      <c r="E638" s="145">
        <v>45012</v>
      </c>
      <c r="F638" s="146">
        <v>43931.75</v>
      </c>
      <c r="G638" s="147">
        <v>4</v>
      </c>
      <c r="H638" s="147">
        <v>38.838709677419352</v>
      </c>
      <c r="I638" s="145">
        <v>45291</v>
      </c>
      <c r="J638" s="146">
        <v>915.24479166666663</v>
      </c>
      <c r="K638" s="146">
        <v>8384.7800000000007</v>
      </c>
      <c r="L638" s="146">
        <v>35546.97</v>
      </c>
    </row>
    <row r="639" spans="1:12" hidden="1" x14ac:dyDescent="0.25">
      <c r="A639" s="148" t="s">
        <v>1408</v>
      </c>
      <c r="B639" s="148" t="s">
        <v>1409</v>
      </c>
      <c r="C639" s="148">
        <v>4</v>
      </c>
      <c r="D639" s="148" t="s">
        <v>1236</v>
      </c>
      <c r="E639" s="149">
        <v>45012</v>
      </c>
      <c r="F639" s="150">
        <v>18535.98</v>
      </c>
      <c r="G639" s="151">
        <v>4</v>
      </c>
      <c r="H639" s="151">
        <v>38.838709677419352</v>
      </c>
      <c r="I639" s="149">
        <v>45291</v>
      </c>
      <c r="J639" s="150">
        <v>386.16624999999999</v>
      </c>
      <c r="K639" s="150">
        <v>3537.81</v>
      </c>
      <c r="L639" s="150">
        <v>14998.17</v>
      </c>
    </row>
    <row r="640" spans="1:12" hidden="1" x14ac:dyDescent="0.25">
      <c r="A640" s="144" t="s">
        <v>1410</v>
      </c>
      <c r="B640" s="144" t="s">
        <v>1409</v>
      </c>
      <c r="C640" s="144">
        <v>4</v>
      </c>
      <c r="D640" s="144" t="s">
        <v>1251</v>
      </c>
      <c r="E640" s="145">
        <v>45012</v>
      </c>
      <c r="F640" s="146">
        <v>18535.98</v>
      </c>
      <c r="G640" s="147">
        <v>4</v>
      </c>
      <c r="H640" s="147">
        <v>38.838709677419352</v>
      </c>
      <c r="I640" s="145">
        <v>45291</v>
      </c>
      <c r="J640" s="146">
        <v>386.16624999999999</v>
      </c>
      <c r="K640" s="146">
        <v>3537.81</v>
      </c>
      <c r="L640" s="146">
        <v>14998.17</v>
      </c>
    </row>
    <row r="641" spans="1:12" ht="22.5" hidden="1" x14ac:dyDescent="0.25">
      <c r="A641" s="148" t="s">
        <v>1411</v>
      </c>
      <c r="B641" s="148" t="s">
        <v>1409</v>
      </c>
      <c r="C641" s="148">
        <v>4</v>
      </c>
      <c r="D641" s="148" t="s">
        <v>1202</v>
      </c>
      <c r="E641" s="149">
        <v>45012</v>
      </c>
      <c r="F641" s="150">
        <v>18535.98</v>
      </c>
      <c r="G641" s="151">
        <v>4</v>
      </c>
      <c r="H641" s="151">
        <v>38.838709677419352</v>
      </c>
      <c r="I641" s="149">
        <v>45291</v>
      </c>
      <c r="J641" s="150">
        <v>386.16624999999999</v>
      </c>
      <c r="K641" s="150">
        <v>3537.81</v>
      </c>
      <c r="L641" s="150">
        <v>14998.17</v>
      </c>
    </row>
    <row r="642" spans="1:12" ht="22.5" hidden="1" x14ac:dyDescent="0.25">
      <c r="A642" s="144" t="s">
        <v>1412</v>
      </c>
      <c r="B642" s="144" t="s">
        <v>1409</v>
      </c>
      <c r="C642" s="144">
        <v>4</v>
      </c>
      <c r="D642" s="144" t="s">
        <v>1202</v>
      </c>
      <c r="E642" s="145">
        <v>45012</v>
      </c>
      <c r="F642" s="146">
        <v>18535.98</v>
      </c>
      <c r="G642" s="147">
        <v>4</v>
      </c>
      <c r="H642" s="147">
        <v>38.838709677419352</v>
      </c>
      <c r="I642" s="145">
        <v>45291</v>
      </c>
      <c r="J642" s="146">
        <v>386.16624999999999</v>
      </c>
      <c r="K642" s="146">
        <v>3537.81</v>
      </c>
      <c r="L642" s="146">
        <v>14998.17</v>
      </c>
    </row>
    <row r="643" spans="1:12" ht="22.5" hidden="1" x14ac:dyDescent="0.25">
      <c r="A643" s="148" t="s">
        <v>1413</v>
      </c>
      <c r="B643" s="148" t="s">
        <v>1409</v>
      </c>
      <c r="C643" s="148">
        <v>4</v>
      </c>
      <c r="D643" s="148" t="s">
        <v>1202</v>
      </c>
      <c r="E643" s="149">
        <v>45012</v>
      </c>
      <c r="F643" s="150">
        <v>18535.98</v>
      </c>
      <c r="G643" s="151">
        <v>4</v>
      </c>
      <c r="H643" s="151">
        <v>38.838709677419352</v>
      </c>
      <c r="I643" s="149">
        <v>45291</v>
      </c>
      <c r="J643" s="150">
        <v>386.16624999999999</v>
      </c>
      <c r="K643" s="150">
        <v>3537.81</v>
      </c>
      <c r="L643" s="150">
        <v>14998.17</v>
      </c>
    </row>
    <row r="644" spans="1:12" ht="22.5" hidden="1" x14ac:dyDescent="0.25">
      <c r="A644" s="144" t="s">
        <v>1414</v>
      </c>
      <c r="B644" s="144" t="s">
        <v>1409</v>
      </c>
      <c r="C644" s="144">
        <v>4</v>
      </c>
      <c r="D644" s="144" t="s">
        <v>1202</v>
      </c>
      <c r="E644" s="145">
        <v>45012</v>
      </c>
      <c r="F644" s="146">
        <v>18535.98</v>
      </c>
      <c r="G644" s="147">
        <v>4</v>
      </c>
      <c r="H644" s="147">
        <v>38.838709677419352</v>
      </c>
      <c r="I644" s="145">
        <v>45291</v>
      </c>
      <c r="J644" s="146">
        <v>386.16624999999999</v>
      </c>
      <c r="K644" s="146">
        <v>3537.81</v>
      </c>
      <c r="L644" s="146">
        <v>14998.17</v>
      </c>
    </row>
    <row r="645" spans="1:12" ht="22.5" hidden="1" x14ac:dyDescent="0.25">
      <c r="A645" s="148" t="s">
        <v>1415</v>
      </c>
      <c r="B645" s="148" t="s">
        <v>1409</v>
      </c>
      <c r="C645" s="148">
        <v>4</v>
      </c>
      <c r="D645" s="148" t="s">
        <v>1202</v>
      </c>
      <c r="E645" s="149">
        <v>45012</v>
      </c>
      <c r="F645" s="150">
        <v>18535.98</v>
      </c>
      <c r="G645" s="151">
        <v>4</v>
      </c>
      <c r="H645" s="151">
        <v>38.838709677419352</v>
      </c>
      <c r="I645" s="149">
        <v>45291</v>
      </c>
      <c r="J645" s="150">
        <v>386.16624999999999</v>
      </c>
      <c r="K645" s="150">
        <v>3537.81</v>
      </c>
      <c r="L645" s="150">
        <v>14998.17</v>
      </c>
    </row>
    <row r="646" spans="1:12" ht="22.5" hidden="1" x14ac:dyDescent="0.25">
      <c r="A646" s="144" t="s">
        <v>1416</v>
      </c>
      <c r="B646" s="144" t="s">
        <v>1409</v>
      </c>
      <c r="C646" s="144">
        <v>4</v>
      </c>
      <c r="D646" s="144" t="s">
        <v>1202</v>
      </c>
      <c r="E646" s="145">
        <v>45012</v>
      </c>
      <c r="F646" s="146">
        <v>18535.98</v>
      </c>
      <c r="G646" s="147">
        <v>4</v>
      </c>
      <c r="H646" s="147">
        <v>38.838709677419352</v>
      </c>
      <c r="I646" s="145">
        <v>45291</v>
      </c>
      <c r="J646" s="146">
        <v>386.16624999999999</v>
      </c>
      <c r="K646" s="146">
        <v>3537.81</v>
      </c>
      <c r="L646" s="146">
        <v>14998.17</v>
      </c>
    </row>
    <row r="647" spans="1:12" ht="22.5" hidden="1" x14ac:dyDescent="0.25">
      <c r="A647" s="148" t="s">
        <v>1417</v>
      </c>
      <c r="B647" s="148" t="s">
        <v>1409</v>
      </c>
      <c r="C647" s="148">
        <v>4</v>
      </c>
      <c r="D647" s="148" t="s">
        <v>1202</v>
      </c>
      <c r="E647" s="149">
        <v>45012</v>
      </c>
      <c r="F647" s="150">
        <v>18535.98</v>
      </c>
      <c r="G647" s="151">
        <v>4</v>
      </c>
      <c r="H647" s="151">
        <v>38.838709677419352</v>
      </c>
      <c r="I647" s="149">
        <v>45291</v>
      </c>
      <c r="J647" s="150">
        <v>386.16624999999999</v>
      </c>
      <c r="K647" s="150">
        <v>3537.81</v>
      </c>
      <c r="L647" s="150">
        <v>14998.17</v>
      </c>
    </row>
    <row r="648" spans="1:12" hidden="1" x14ac:dyDescent="0.25">
      <c r="A648" s="144" t="s">
        <v>1418</v>
      </c>
      <c r="B648" s="144" t="s">
        <v>1409</v>
      </c>
      <c r="C648" s="144">
        <v>4</v>
      </c>
      <c r="D648" s="144" t="s">
        <v>1274</v>
      </c>
      <c r="E648" s="145">
        <v>45012</v>
      </c>
      <c r="F648" s="146">
        <v>18535.98</v>
      </c>
      <c r="G648" s="147">
        <v>4</v>
      </c>
      <c r="H648" s="147">
        <v>38.838709677419352</v>
      </c>
      <c r="I648" s="145">
        <v>45291</v>
      </c>
      <c r="J648" s="146">
        <v>386.16624999999999</v>
      </c>
      <c r="K648" s="146">
        <v>3537.81</v>
      </c>
      <c r="L648" s="146">
        <v>14998.17</v>
      </c>
    </row>
    <row r="649" spans="1:12" hidden="1" x14ac:dyDescent="0.25">
      <c r="A649" s="148" t="s">
        <v>1419</v>
      </c>
      <c r="B649" s="148" t="s">
        <v>1409</v>
      </c>
      <c r="C649" s="148">
        <v>4</v>
      </c>
      <c r="D649" s="148" t="s">
        <v>1274</v>
      </c>
      <c r="E649" s="149">
        <v>45012</v>
      </c>
      <c r="F649" s="150">
        <v>18535.98</v>
      </c>
      <c r="G649" s="151">
        <v>4</v>
      </c>
      <c r="H649" s="151">
        <v>38.838709677419352</v>
      </c>
      <c r="I649" s="149">
        <v>45291</v>
      </c>
      <c r="J649" s="150">
        <v>386.16624999999999</v>
      </c>
      <c r="K649" s="150">
        <v>3537.81</v>
      </c>
      <c r="L649" s="150">
        <v>14998.17</v>
      </c>
    </row>
    <row r="650" spans="1:12" hidden="1" x14ac:dyDescent="0.25">
      <c r="A650" s="144" t="s">
        <v>1420</v>
      </c>
      <c r="B650" s="144" t="s">
        <v>1409</v>
      </c>
      <c r="C650" s="144">
        <v>4</v>
      </c>
      <c r="D650" s="144" t="s">
        <v>1274</v>
      </c>
      <c r="E650" s="145">
        <v>45012</v>
      </c>
      <c r="F650" s="146">
        <v>18535.98</v>
      </c>
      <c r="G650" s="147">
        <v>4</v>
      </c>
      <c r="H650" s="147">
        <v>38.838709677419352</v>
      </c>
      <c r="I650" s="145">
        <v>45291</v>
      </c>
      <c r="J650" s="146">
        <v>386.16624999999999</v>
      </c>
      <c r="K650" s="146">
        <v>3537.81</v>
      </c>
      <c r="L650" s="146">
        <v>14998.17</v>
      </c>
    </row>
    <row r="651" spans="1:12" hidden="1" x14ac:dyDescent="0.25">
      <c r="A651" s="148" t="s">
        <v>1421</v>
      </c>
      <c r="B651" s="148" t="s">
        <v>1409</v>
      </c>
      <c r="C651" s="148">
        <v>4</v>
      </c>
      <c r="D651" s="148" t="s">
        <v>1236</v>
      </c>
      <c r="E651" s="149">
        <v>45012</v>
      </c>
      <c r="F651" s="150">
        <v>18535.98</v>
      </c>
      <c r="G651" s="151">
        <v>4</v>
      </c>
      <c r="H651" s="151">
        <v>38.838709677419352</v>
      </c>
      <c r="I651" s="149">
        <v>45291</v>
      </c>
      <c r="J651" s="150">
        <v>386.16624999999999</v>
      </c>
      <c r="K651" s="150">
        <v>3537.81</v>
      </c>
      <c r="L651" s="150">
        <v>14998.17</v>
      </c>
    </row>
    <row r="652" spans="1:12" hidden="1" x14ac:dyDescent="0.25">
      <c r="A652" s="144" t="s">
        <v>1422</v>
      </c>
      <c r="B652" s="144" t="s">
        <v>1409</v>
      </c>
      <c r="C652" s="144">
        <v>4</v>
      </c>
      <c r="D652" s="144" t="s">
        <v>1236</v>
      </c>
      <c r="E652" s="145">
        <v>45012</v>
      </c>
      <c r="F652" s="146">
        <v>18535.98</v>
      </c>
      <c r="G652" s="147">
        <v>4</v>
      </c>
      <c r="H652" s="147">
        <v>38.838709677419352</v>
      </c>
      <c r="I652" s="145">
        <v>45291</v>
      </c>
      <c r="J652" s="146">
        <v>386.16624999999999</v>
      </c>
      <c r="K652" s="146">
        <v>3537.81</v>
      </c>
      <c r="L652" s="146">
        <v>14998.17</v>
      </c>
    </row>
    <row r="653" spans="1:12" hidden="1" x14ac:dyDescent="0.25">
      <c r="A653" s="148" t="s">
        <v>1423</v>
      </c>
      <c r="B653" s="148" t="s">
        <v>1409</v>
      </c>
      <c r="C653" s="148">
        <v>4</v>
      </c>
      <c r="D653" s="148" t="s">
        <v>1236</v>
      </c>
      <c r="E653" s="149">
        <v>45012</v>
      </c>
      <c r="F653" s="150">
        <v>18535.98</v>
      </c>
      <c r="G653" s="151">
        <v>4</v>
      </c>
      <c r="H653" s="151">
        <v>38.838709677419352</v>
      </c>
      <c r="I653" s="149">
        <v>45291</v>
      </c>
      <c r="J653" s="150">
        <v>386.16624999999999</v>
      </c>
      <c r="K653" s="150">
        <v>3537.81</v>
      </c>
      <c r="L653" s="150">
        <v>14998.17</v>
      </c>
    </row>
    <row r="654" spans="1:12" hidden="1" x14ac:dyDescent="0.25">
      <c r="A654" s="144" t="s">
        <v>1424</v>
      </c>
      <c r="B654" s="144" t="s">
        <v>1409</v>
      </c>
      <c r="C654" s="144">
        <v>4</v>
      </c>
      <c r="D654" s="144" t="s">
        <v>1236</v>
      </c>
      <c r="E654" s="145">
        <v>45012</v>
      </c>
      <c r="F654" s="146">
        <v>18535.98</v>
      </c>
      <c r="G654" s="147">
        <v>4</v>
      </c>
      <c r="H654" s="147">
        <v>38.838709677419352</v>
      </c>
      <c r="I654" s="145">
        <v>45291</v>
      </c>
      <c r="J654" s="146">
        <v>386.16624999999999</v>
      </c>
      <c r="K654" s="146">
        <v>3537.81</v>
      </c>
      <c r="L654" s="146">
        <v>14998.17</v>
      </c>
    </row>
    <row r="655" spans="1:12" hidden="1" x14ac:dyDescent="0.25">
      <c r="A655" s="148" t="s">
        <v>1425</v>
      </c>
      <c r="B655" s="148" t="s">
        <v>1409</v>
      </c>
      <c r="C655" s="148">
        <v>4</v>
      </c>
      <c r="D655" s="148" t="s">
        <v>1236</v>
      </c>
      <c r="E655" s="149">
        <v>45012</v>
      </c>
      <c r="F655" s="150">
        <v>18535.98</v>
      </c>
      <c r="G655" s="151">
        <v>4</v>
      </c>
      <c r="H655" s="151">
        <v>38.838709677419352</v>
      </c>
      <c r="I655" s="149">
        <v>45291</v>
      </c>
      <c r="J655" s="150">
        <v>386.16624999999999</v>
      </c>
      <c r="K655" s="150">
        <v>3537.81</v>
      </c>
      <c r="L655" s="150">
        <v>14998.17</v>
      </c>
    </row>
    <row r="656" spans="1:12" hidden="1" x14ac:dyDescent="0.25">
      <c r="A656" s="144" t="s">
        <v>1426</v>
      </c>
      <c r="B656" s="144" t="s">
        <v>1409</v>
      </c>
      <c r="C656" s="144">
        <v>4</v>
      </c>
      <c r="D656" s="144" t="s">
        <v>1236</v>
      </c>
      <c r="E656" s="145">
        <v>45012</v>
      </c>
      <c r="F656" s="146">
        <v>18535.98</v>
      </c>
      <c r="G656" s="147">
        <v>4</v>
      </c>
      <c r="H656" s="147">
        <v>38.838709677419352</v>
      </c>
      <c r="I656" s="145">
        <v>45291</v>
      </c>
      <c r="J656" s="146">
        <v>386.16624999999999</v>
      </c>
      <c r="K656" s="146">
        <v>3537.81</v>
      </c>
      <c r="L656" s="146">
        <v>14998.17</v>
      </c>
    </row>
    <row r="657" spans="1:12" hidden="1" x14ac:dyDescent="0.25">
      <c r="A657" s="148" t="s">
        <v>1427</v>
      </c>
      <c r="B657" s="148" t="s">
        <v>1409</v>
      </c>
      <c r="C657" s="148">
        <v>4</v>
      </c>
      <c r="D657" s="148" t="s">
        <v>1236</v>
      </c>
      <c r="E657" s="149">
        <v>45012</v>
      </c>
      <c r="F657" s="150">
        <v>18535.98</v>
      </c>
      <c r="G657" s="151">
        <v>4</v>
      </c>
      <c r="H657" s="151">
        <v>38.838709677419352</v>
      </c>
      <c r="I657" s="149">
        <v>45291</v>
      </c>
      <c r="J657" s="150">
        <v>386.16624999999999</v>
      </c>
      <c r="K657" s="150">
        <v>3537.81</v>
      </c>
      <c r="L657" s="150">
        <v>14998.17</v>
      </c>
    </row>
    <row r="658" spans="1:12" hidden="1" x14ac:dyDescent="0.25">
      <c r="A658" s="144" t="s">
        <v>1428</v>
      </c>
      <c r="B658" s="144" t="s">
        <v>1409</v>
      </c>
      <c r="C658" s="144">
        <v>4</v>
      </c>
      <c r="D658" s="144" t="s">
        <v>1138</v>
      </c>
      <c r="E658" s="145">
        <v>45012</v>
      </c>
      <c r="F658" s="146">
        <v>18535.98</v>
      </c>
      <c r="G658" s="147">
        <v>4</v>
      </c>
      <c r="H658" s="147">
        <v>38.838709677419352</v>
      </c>
      <c r="I658" s="145">
        <v>45291</v>
      </c>
      <c r="J658" s="146">
        <v>386.16624999999999</v>
      </c>
      <c r="K658" s="146">
        <v>3537.81</v>
      </c>
      <c r="L658" s="146">
        <v>14998.17</v>
      </c>
    </row>
    <row r="659" spans="1:12" hidden="1" x14ac:dyDescent="0.25">
      <c r="A659" s="148" t="s">
        <v>1429</v>
      </c>
      <c r="B659" s="148" t="s">
        <v>1409</v>
      </c>
      <c r="C659" s="148">
        <v>4</v>
      </c>
      <c r="D659" s="148" t="s">
        <v>1138</v>
      </c>
      <c r="E659" s="149">
        <v>45012</v>
      </c>
      <c r="F659" s="150">
        <v>18535.98</v>
      </c>
      <c r="G659" s="151">
        <v>4</v>
      </c>
      <c r="H659" s="151">
        <v>38.838709677419352</v>
      </c>
      <c r="I659" s="149">
        <v>45291</v>
      </c>
      <c r="J659" s="150">
        <v>386.16624999999999</v>
      </c>
      <c r="K659" s="150">
        <v>3537.81</v>
      </c>
      <c r="L659" s="150">
        <v>14998.17</v>
      </c>
    </row>
    <row r="660" spans="1:12" hidden="1" x14ac:dyDescent="0.25">
      <c r="A660" s="144" t="s">
        <v>1430</v>
      </c>
      <c r="B660" s="144" t="s">
        <v>1409</v>
      </c>
      <c r="C660" s="144">
        <v>4</v>
      </c>
      <c r="D660" s="144" t="s">
        <v>1138</v>
      </c>
      <c r="E660" s="145">
        <v>45012</v>
      </c>
      <c r="F660" s="146">
        <v>18535.98</v>
      </c>
      <c r="G660" s="147">
        <v>4</v>
      </c>
      <c r="H660" s="147">
        <v>38.838709677419352</v>
      </c>
      <c r="I660" s="145">
        <v>45291</v>
      </c>
      <c r="J660" s="146">
        <v>386.16624999999999</v>
      </c>
      <c r="K660" s="146">
        <v>3537.81</v>
      </c>
      <c r="L660" s="146">
        <v>14998.17</v>
      </c>
    </row>
    <row r="661" spans="1:12" hidden="1" x14ac:dyDescent="0.25">
      <c r="A661" s="148" t="s">
        <v>1431</v>
      </c>
      <c r="B661" s="148" t="s">
        <v>1409</v>
      </c>
      <c r="C661" s="148">
        <v>4</v>
      </c>
      <c r="D661" s="148" t="s">
        <v>1138</v>
      </c>
      <c r="E661" s="149">
        <v>45012</v>
      </c>
      <c r="F661" s="150">
        <v>18535.98</v>
      </c>
      <c r="G661" s="151">
        <v>4</v>
      </c>
      <c r="H661" s="151">
        <v>38.838709677419352</v>
      </c>
      <c r="I661" s="149">
        <v>45291</v>
      </c>
      <c r="J661" s="150">
        <v>386.16624999999999</v>
      </c>
      <c r="K661" s="150">
        <v>3537.81</v>
      </c>
      <c r="L661" s="150">
        <v>14998.17</v>
      </c>
    </row>
    <row r="662" spans="1:12" hidden="1" x14ac:dyDescent="0.25">
      <c r="A662" s="144" t="s">
        <v>1432</v>
      </c>
      <c r="B662" s="144" t="s">
        <v>1409</v>
      </c>
      <c r="C662" s="144">
        <v>4</v>
      </c>
      <c r="D662" s="144" t="s">
        <v>1138</v>
      </c>
      <c r="E662" s="145">
        <v>45012</v>
      </c>
      <c r="F662" s="146">
        <v>18535.98</v>
      </c>
      <c r="G662" s="147">
        <v>4</v>
      </c>
      <c r="H662" s="147">
        <v>38.838709677419352</v>
      </c>
      <c r="I662" s="145">
        <v>45291</v>
      </c>
      <c r="J662" s="146">
        <v>386.16624999999999</v>
      </c>
      <c r="K662" s="146">
        <v>3537.81</v>
      </c>
      <c r="L662" s="146">
        <v>14998.17</v>
      </c>
    </row>
    <row r="663" spans="1:12" hidden="1" x14ac:dyDescent="0.25">
      <c r="A663" s="148" t="s">
        <v>1433</v>
      </c>
      <c r="B663" s="148" t="s">
        <v>1409</v>
      </c>
      <c r="C663" s="148">
        <v>4</v>
      </c>
      <c r="D663" s="148" t="s">
        <v>1138</v>
      </c>
      <c r="E663" s="149">
        <v>45012</v>
      </c>
      <c r="F663" s="150">
        <v>18535.98</v>
      </c>
      <c r="G663" s="151">
        <v>4</v>
      </c>
      <c r="H663" s="151">
        <v>38.838709677419352</v>
      </c>
      <c r="I663" s="149">
        <v>45291</v>
      </c>
      <c r="J663" s="150">
        <v>386.16624999999999</v>
      </c>
      <c r="K663" s="150">
        <v>3537.81</v>
      </c>
      <c r="L663" s="150">
        <v>14998.17</v>
      </c>
    </row>
    <row r="664" spans="1:12" hidden="1" x14ac:dyDescent="0.25">
      <c r="A664" s="144" t="s">
        <v>1434</v>
      </c>
      <c r="B664" s="144" t="s">
        <v>1409</v>
      </c>
      <c r="C664" s="144">
        <v>4</v>
      </c>
      <c r="D664" s="144" t="s">
        <v>1138</v>
      </c>
      <c r="E664" s="145">
        <v>45012</v>
      </c>
      <c r="F664" s="146">
        <v>18535.98</v>
      </c>
      <c r="G664" s="147">
        <v>4</v>
      </c>
      <c r="H664" s="147">
        <v>38.838709677419352</v>
      </c>
      <c r="I664" s="145">
        <v>45291</v>
      </c>
      <c r="J664" s="146">
        <v>386.16624999999999</v>
      </c>
      <c r="K664" s="146">
        <v>3537.81</v>
      </c>
      <c r="L664" s="146">
        <v>14998.17</v>
      </c>
    </row>
    <row r="665" spans="1:12" hidden="1" x14ac:dyDescent="0.25">
      <c r="A665" s="148" t="s">
        <v>1435</v>
      </c>
      <c r="B665" s="148" t="s">
        <v>1409</v>
      </c>
      <c r="C665" s="148">
        <v>4</v>
      </c>
      <c r="D665" s="148" t="s">
        <v>680</v>
      </c>
      <c r="E665" s="149">
        <v>45012</v>
      </c>
      <c r="F665" s="150">
        <v>18535.98</v>
      </c>
      <c r="G665" s="151">
        <v>4</v>
      </c>
      <c r="H665" s="151">
        <v>38.838709677419352</v>
      </c>
      <c r="I665" s="149">
        <v>45291</v>
      </c>
      <c r="J665" s="150">
        <v>386.16624999999999</v>
      </c>
      <c r="K665" s="150">
        <v>3537.81</v>
      </c>
      <c r="L665" s="150">
        <v>14998.17</v>
      </c>
    </row>
    <row r="666" spans="1:12" hidden="1" x14ac:dyDescent="0.25">
      <c r="A666" s="144" t="s">
        <v>1436</v>
      </c>
      <c r="B666" s="144" t="s">
        <v>1409</v>
      </c>
      <c r="C666" s="144">
        <v>4</v>
      </c>
      <c r="D666" s="144" t="s">
        <v>849</v>
      </c>
      <c r="E666" s="145">
        <v>45012</v>
      </c>
      <c r="F666" s="146">
        <v>18535.98</v>
      </c>
      <c r="G666" s="147">
        <v>4</v>
      </c>
      <c r="H666" s="147">
        <v>38.838709677419352</v>
      </c>
      <c r="I666" s="145">
        <v>45291</v>
      </c>
      <c r="J666" s="146">
        <v>386.16624999999999</v>
      </c>
      <c r="K666" s="146">
        <v>3537.81</v>
      </c>
      <c r="L666" s="146">
        <v>14998.17</v>
      </c>
    </row>
    <row r="667" spans="1:12" hidden="1" x14ac:dyDescent="0.25">
      <c r="A667" s="148" t="s">
        <v>1437</v>
      </c>
      <c r="B667" s="148" t="s">
        <v>1409</v>
      </c>
      <c r="C667" s="148">
        <v>4</v>
      </c>
      <c r="D667" s="148" t="s">
        <v>849</v>
      </c>
      <c r="E667" s="149">
        <v>45012</v>
      </c>
      <c r="F667" s="150">
        <v>18535.98</v>
      </c>
      <c r="G667" s="151">
        <v>4</v>
      </c>
      <c r="H667" s="151">
        <v>38.838709677419352</v>
      </c>
      <c r="I667" s="149">
        <v>45291</v>
      </c>
      <c r="J667" s="150">
        <v>386.16624999999999</v>
      </c>
      <c r="K667" s="150">
        <v>3537.81</v>
      </c>
      <c r="L667" s="150">
        <v>14998.17</v>
      </c>
    </row>
    <row r="668" spans="1:12" hidden="1" x14ac:dyDescent="0.25">
      <c r="A668" s="144" t="s">
        <v>1438</v>
      </c>
      <c r="B668" s="144" t="s">
        <v>1409</v>
      </c>
      <c r="C668" s="144">
        <v>4</v>
      </c>
      <c r="D668" s="144" t="s">
        <v>849</v>
      </c>
      <c r="E668" s="145">
        <v>45012</v>
      </c>
      <c r="F668" s="146">
        <v>18535.98</v>
      </c>
      <c r="G668" s="147">
        <v>4</v>
      </c>
      <c r="H668" s="147">
        <v>38.838709677419352</v>
      </c>
      <c r="I668" s="145">
        <v>45291</v>
      </c>
      <c r="J668" s="146">
        <v>386.16624999999999</v>
      </c>
      <c r="K668" s="146">
        <v>3537.81</v>
      </c>
      <c r="L668" s="146">
        <v>14998.17</v>
      </c>
    </row>
    <row r="669" spans="1:12" hidden="1" x14ac:dyDescent="0.25">
      <c r="A669" s="148" t="s">
        <v>1439</v>
      </c>
      <c r="B669" s="148" t="s">
        <v>1409</v>
      </c>
      <c r="C669" s="148">
        <v>4</v>
      </c>
      <c r="D669" s="148" t="s">
        <v>1440</v>
      </c>
      <c r="E669" s="149">
        <v>45012</v>
      </c>
      <c r="F669" s="150">
        <v>18535.98</v>
      </c>
      <c r="G669" s="151">
        <v>4</v>
      </c>
      <c r="H669" s="151">
        <v>38.838709677419352</v>
      </c>
      <c r="I669" s="149">
        <v>45291</v>
      </c>
      <c r="J669" s="150">
        <v>386.16624999999999</v>
      </c>
      <c r="K669" s="150">
        <v>3537.81</v>
      </c>
      <c r="L669" s="150">
        <v>14998.17</v>
      </c>
    </row>
    <row r="670" spans="1:12" hidden="1" x14ac:dyDescent="0.25">
      <c r="A670" s="144" t="s">
        <v>1441</v>
      </c>
      <c r="B670" s="144" t="s">
        <v>1409</v>
      </c>
      <c r="C670" s="144">
        <v>4</v>
      </c>
      <c r="D670" s="144" t="s">
        <v>1296</v>
      </c>
      <c r="E670" s="145">
        <v>45012</v>
      </c>
      <c r="F670" s="146">
        <v>18535.98</v>
      </c>
      <c r="G670" s="147">
        <v>4</v>
      </c>
      <c r="H670" s="147">
        <v>38.838709677419352</v>
      </c>
      <c r="I670" s="145">
        <v>45291</v>
      </c>
      <c r="J670" s="146">
        <v>386.16624999999999</v>
      </c>
      <c r="K670" s="146">
        <v>3537.81</v>
      </c>
      <c r="L670" s="146">
        <v>14998.17</v>
      </c>
    </row>
    <row r="671" spans="1:12" hidden="1" x14ac:dyDescent="0.25">
      <c r="A671" s="148" t="s">
        <v>1442</v>
      </c>
      <c r="B671" s="148" t="s">
        <v>1409</v>
      </c>
      <c r="C671" s="148">
        <v>4</v>
      </c>
      <c r="D671" s="148" t="s">
        <v>1296</v>
      </c>
      <c r="E671" s="149">
        <v>45012</v>
      </c>
      <c r="F671" s="150">
        <v>18535.98</v>
      </c>
      <c r="G671" s="151">
        <v>4</v>
      </c>
      <c r="H671" s="151">
        <v>38.838709677419352</v>
      </c>
      <c r="I671" s="149">
        <v>45291</v>
      </c>
      <c r="J671" s="150">
        <v>386.16624999999999</v>
      </c>
      <c r="K671" s="150">
        <v>3537.81</v>
      </c>
      <c r="L671" s="150">
        <v>14998.17</v>
      </c>
    </row>
    <row r="672" spans="1:12" hidden="1" x14ac:dyDescent="0.25">
      <c r="A672" s="144" t="s">
        <v>1443</v>
      </c>
      <c r="B672" s="144" t="s">
        <v>1409</v>
      </c>
      <c r="C672" s="144">
        <v>4</v>
      </c>
      <c r="D672" s="144" t="s">
        <v>1238</v>
      </c>
      <c r="E672" s="145">
        <v>45012</v>
      </c>
      <c r="F672" s="146">
        <v>18535.98</v>
      </c>
      <c r="G672" s="147">
        <v>4</v>
      </c>
      <c r="H672" s="147">
        <v>38.838709677419352</v>
      </c>
      <c r="I672" s="145">
        <v>45291</v>
      </c>
      <c r="J672" s="146">
        <v>386.16624999999999</v>
      </c>
      <c r="K672" s="146">
        <v>3537.81</v>
      </c>
      <c r="L672" s="146">
        <v>14998.17</v>
      </c>
    </row>
    <row r="673" spans="1:12" hidden="1" x14ac:dyDescent="0.25">
      <c r="A673" s="148" t="s">
        <v>1444</v>
      </c>
      <c r="B673" s="148" t="s">
        <v>1409</v>
      </c>
      <c r="C673" s="148">
        <v>4</v>
      </c>
      <c r="D673" s="148" t="s">
        <v>1238</v>
      </c>
      <c r="E673" s="149">
        <v>45012</v>
      </c>
      <c r="F673" s="150">
        <v>18535.98</v>
      </c>
      <c r="G673" s="151">
        <v>4</v>
      </c>
      <c r="H673" s="151">
        <v>38.838709677419352</v>
      </c>
      <c r="I673" s="149">
        <v>45291</v>
      </c>
      <c r="J673" s="150">
        <v>386.16624999999999</v>
      </c>
      <c r="K673" s="150">
        <v>3537.81</v>
      </c>
      <c r="L673" s="150">
        <v>14998.17</v>
      </c>
    </row>
    <row r="674" spans="1:12" hidden="1" x14ac:dyDescent="0.25">
      <c r="A674" s="144" t="s">
        <v>1445</v>
      </c>
      <c r="B674" s="144" t="s">
        <v>1409</v>
      </c>
      <c r="C674" s="144">
        <v>4</v>
      </c>
      <c r="D674" s="144" t="s">
        <v>1138</v>
      </c>
      <c r="E674" s="145">
        <v>45012</v>
      </c>
      <c r="F674" s="146">
        <v>18535.98</v>
      </c>
      <c r="G674" s="147">
        <v>4</v>
      </c>
      <c r="H674" s="147">
        <v>38.838709677419352</v>
      </c>
      <c r="I674" s="145">
        <v>45291</v>
      </c>
      <c r="J674" s="146">
        <v>386.16624999999999</v>
      </c>
      <c r="K674" s="146">
        <v>3537.81</v>
      </c>
      <c r="L674" s="146">
        <v>14998.17</v>
      </c>
    </row>
    <row r="675" spans="1:12" hidden="1" x14ac:dyDescent="0.25">
      <c r="A675" s="148" t="s">
        <v>1446</v>
      </c>
      <c r="B675" s="148" t="s">
        <v>1409</v>
      </c>
      <c r="C675" s="148">
        <v>4</v>
      </c>
      <c r="D675" s="148" t="s">
        <v>1238</v>
      </c>
      <c r="E675" s="149">
        <v>45012</v>
      </c>
      <c r="F675" s="150">
        <v>18535.98</v>
      </c>
      <c r="G675" s="151">
        <v>4</v>
      </c>
      <c r="H675" s="151">
        <v>38.838709677419352</v>
      </c>
      <c r="I675" s="149">
        <v>45291</v>
      </c>
      <c r="J675" s="150">
        <v>386.16624999999999</v>
      </c>
      <c r="K675" s="150">
        <v>3537.81</v>
      </c>
      <c r="L675" s="150">
        <v>14998.17</v>
      </c>
    </row>
    <row r="676" spans="1:12" hidden="1" x14ac:dyDescent="0.25">
      <c r="A676" s="144" t="s">
        <v>1447</v>
      </c>
      <c r="B676" s="144" t="s">
        <v>1409</v>
      </c>
      <c r="C676" s="144">
        <v>4</v>
      </c>
      <c r="D676" s="144" t="s">
        <v>1238</v>
      </c>
      <c r="E676" s="145">
        <v>45012</v>
      </c>
      <c r="F676" s="146">
        <v>18535.98</v>
      </c>
      <c r="G676" s="147">
        <v>4</v>
      </c>
      <c r="H676" s="147">
        <v>38.838709677419352</v>
      </c>
      <c r="I676" s="145">
        <v>45291</v>
      </c>
      <c r="J676" s="146">
        <v>386.16624999999999</v>
      </c>
      <c r="K676" s="146">
        <v>3537.81</v>
      </c>
      <c r="L676" s="146">
        <v>14998.17</v>
      </c>
    </row>
    <row r="677" spans="1:12" hidden="1" x14ac:dyDescent="0.25">
      <c r="A677" s="148" t="s">
        <v>1448</v>
      </c>
      <c r="B677" s="148" t="s">
        <v>1409</v>
      </c>
      <c r="C677" s="148">
        <v>4</v>
      </c>
      <c r="D677" s="148" t="s">
        <v>1205</v>
      </c>
      <c r="E677" s="149">
        <v>45012</v>
      </c>
      <c r="F677" s="150">
        <v>18535.98</v>
      </c>
      <c r="G677" s="151">
        <v>4</v>
      </c>
      <c r="H677" s="151">
        <v>38.838709677419352</v>
      </c>
      <c r="I677" s="149">
        <v>45291</v>
      </c>
      <c r="J677" s="150">
        <v>386.16624999999999</v>
      </c>
      <c r="K677" s="150">
        <v>3537.81</v>
      </c>
      <c r="L677" s="150">
        <v>14998.17</v>
      </c>
    </row>
    <row r="678" spans="1:12" hidden="1" x14ac:dyDescent="0.25">
      <c r="A678" s="144" t="s">
        <v>1449</v>
      </c>
      <c r="B678" s="144" t="s">
        <v>1409</v>
      </c>
      <c r="C678" s="144">
        <v>4</v>
      </c>
      <c r="D678" s="144" t="s">
        <v>1138</v>
      </c>
      <c r="E678" s="145">
        <v>45012</v>
      </c>
      <c r="F678" s="146">
        <v>18535.98</v>
      </c>
      <c r="G678" s="147">
        <v>4</v>
      </c>
      <c r="H678" s="147">
        <v>38.838709677419352</v>
      </c>
      <c r="I678" s="145">
        <v>45291</v>
      </c>
      <c r="J678" s="146">
        <v>386.16624999999999</v>
      </c>
      <c r="K678" s="146">
        <v>3537.81</v>
      </c>
      <c r="L678" s="146">
        <v>14998.17</v>
      </c>
    </row>
    <row r="679" spans="1:12" hidden="1" x14ac:dyDescent="0.25">
      <c r="A679" s="148" t="s">
        <v>1450</v>
      </c>
      <c r="B679" s="148" t="s">
        <v>1409</v>
      </c>
      <c r="C679" s="148">
        <v>4</v>
      </c>
      <c r="D679" s="148" t="s">
        <v>1308</v>
      </c>
      <c r="E679" s="149">
        <v>45012</v>
      </c>
      <c r="F679" s="150">
        <v>18535.98</v>
      </c>
      <c r="G679" s="151">
        <v>4</v>
      </c>
      <c r="H679" s="151">
        <v>38.838709677419352</v>
      </c>
      <c r="I679" s="149">
        <v>45291</v>
      </c>
      <c r="J679" s="150">
        <v>386.16624999999999</v>
      </c>
      <c r="K679" s="150">
        <v>3537.81</v>
      </c>
      <c r="L679" s="150">
        <v>14998.17</v>
      </c>
    </row>
    <row r="680" spans="1:12" hidden="1" x14ac:dyDescent="0.25">
      <c r="A680" s="144" t="s">
        <v>1451</v>
      </c>
      <c r="B680" s="144" t="s">
        <v>1409</v>
      </c>
      <c r="C680" s="144">
        <v>4</v>
      </c>
      <c r="D680" s="144" t="s">
        <v>1308</v>
      </c>
      <c r="E680" s="145">
        <v>45012</v>
      </c>
      <c r="F680" s="146">
        <v>18535.98</v>
      </c>
      <c r="G680" s="147">
        <v>4</v>
      </c>
      <c r="H680" s="147">
        <v>38.838709677419352</v>
      </c>
      <c r="I680" s="145">
        <v>45291</v>
      </c>
      <c r="J680" s="146">
        <v>386.16624999999999</v>
      </c>
      <c r="K680" s="146">
        <v>3537.81</v>
      </c>
      <c r="L680" s="146">
        <v>14998.17</v>
      </c>
    </row>
    <row r="681" spans="1:12" hidden="1" x14ac:dyDescent="0.25">
      <c r="A681" s="148" t="s">
        <v>1452</v>
      </c>
      <c r="B681" s="148" t="s">
        <v>1409</v>
      </c>
      <c r="C681" s="148">
        <v>4</v>
      </c>
      <c r="D681" s="148" t="s">
        <v>1205</v>
      </c>
      <c r="E681" s="149">
        <v>45012</v>
      </c>
      <c r="F681" s="150">
        <v>18535.98</v>
      </c>
      <c r="G681" s="151">
        <v>4</v>
      </c>
      <c r="H681" s="151">
        <v>38.838709677419352</v>
      </c>
      <c r="I681" s="149">
        <v>45291</v>
      </c>
      <c r="J681" s="150">
        <v>386.16624999999999</v>
      </c>
      <c r="K681" s="150">
        <v>3537.81</v>
      </c>
      <c r="L681" s="150">
        <v>14998.17</v>
      </c>
    </row>
    <row r="682" spans="1:12" hidden="1" x14ac:dyDescent="0.25">
      <c r="A682" s="144" t="s">
        <v>1453</v>
      </c>
      <c r="B682" s="144" t="s">
        <v>1409</v>
      </c>
      <c r="C682" s="144">
        <v>4</v>
      </c>
      <c r="D682" s="144" t="s">
        <v>1236</v>
      </c>
      <c r="E682" s="145">
        <v>45012</v>
      </c>
      <c r="F682" s="146">
        <v>18535.98</v>
      </c>
      <c r="G682" s="147">
        <v>4</v>
      </c>
      <c r="H682" s="147">
        <v>38.838709677419352</v>
      </c>
      <c r="I682" s="145">
        <v>45291</v>
      </c>
      <c r="J682" s="146">
        <v>386.16624999999999</v>
      </c>
      <c r="K682" s="146">
        <v>3537.81</v>
      </c>
      <c r="L682" s="146">
        <v>14998.17</v>
      </c>
    </row>
    <row r="683" spans="1:12" hidden="1" x14ac:dyDescent="0.25">
      <c r="A683" s="148" t="s">
        <v>1454</v>
      </c>
      <c r="B683" s="148" t="s">
        <v>1409</v>
      </c>
      <c r="C683" s="148">
        <v>4</v>
      </c>
      <c r="D683" s="148" t="s">
        <v>1313</v>
      </c>
      <c r="E683" s="149">
        <v>45012</v>
      </c>
      <c r="F683" s="150">
        <v>18535.98</v>
      </c>
      <c r="G683" s="151">
        <v>4</v>
      </c>
      <c r="H683" s="151">
        <v>38.838709677419352</v>
      </c>
      <c r="I683" s="149">
        <v>45291</v>
      </c>
      <c r="J683" s="150">
        <v>386.16624999999999</v>
      </c>
      <c r="K683" s="150">
        <v>3537.81</v>
      </c>
      <c r="L683" s="150">
        <v>14998.17</v>
      </c>
    </row>
    <row r="684" spans="1:12" hidden="1" x14ac:dyDescent="0.25">
      <c r="A684" s="144" t="s">
        <v>1455</v>
      </c>
      <c r="B684" s="144" t="s">
        <v>1409</v>
      </c>
      <c r="C684" s="144">
        <v>4</v>
      </c>
      <c r="D684" s="144" t="s">
        <v>1138</v>
      </c>
      <c r="E684" s="145">
        <v>45012</v>
      </c>
      <c r="F684" s="146">
        <v>18535.98</v>
      </c>
      <c r="G684" s="147">
        <v>4</v>
      </c>
      <c r="H684" s="147">
        <v>38.838709677419352</v>
      </c>
      <c r="I684" s="145">
        <v>45291</v>
      </c>
      <c r="J684" s="146">
        <v>386.16624999999999</v>
      </c>
      <c r="K684" s="146">
        <v>3537.81</v>
      </c>
      <c r="L684" s="146">
        <v>14998.17</v>
      </c>
    </row>
    <row r="685" spans="1:12" hidden="1" x14ac:dyDescent="0.25">
      <c r="A685" s="148" t="s">
        <v>1456</v>
      </c>
      <c r="B685" s="148" t="s">
        <v>1409</v>
      </c>
      <c r="C685" s="148">
        <v>4</v>
      </c>
      <c r="D685" s="148" t="s">
        <v>1138</v>
      </c>
      <c r="E685" s="149">
        <v>45012</v>
      </c>
      <c r="F685" s="150">
        <v>18535.98</v>
      </c>
      <c r="G685" s="151">
        <v>4</v>
      </c>
      <c r="H685" s="151">
        <v>38.838709677419352</v>
      </c>
      <c r="I685" s="149">
        <v>45291</v>
      </c>
      <c r="J685" s="150">
        <v>386.16624999999999</v>
      </c>
      <c r="K685" s="150">
        <v>3537.81</v>
      </c>
      <c r="L685" s="150">
        <v>14998.17</v>
      </c>
    </row>
    <row r="686" spans="1:12" hidden="1" x14ac:dyDescent="0.25">
      <c r="A686" s="144" t="s">
        <v>1457</v>
      </c>
      <c r="B686" s="144" t="s">
        <v>1409</v>
      </c>
      <c r="C686" s="144">
        <v>4</v>
      </c>
      <c r="D686" s="144" t="s">
        <v>1138</v>
      </c>
      <c r="E686" s="145">
        <v>45012</v>
      </c>
      <c r="F686" s="146">
        <v>18535.98</v>
      </c>
      <c r="G686" s="147">
        <v>4</v>
      </c>
      <c r="H686" s="147">
        <v>38.838709677419352</v>
      </c>
      <c r="I686" s="145">
        <v>45291</v>
      </c>
      <c r="J686" s="146">
        <v>386.16624999999999</v>
      </c>
      <c r="K686" s="146">
        <v>3537.81</v>
      </c>
      <c r="L686" s="146">
        <v>14998.17</v>
      </c>
    </row>
    <row r="687" spans="1:12" hidden="1" x14ac:dyDescent="0.25">
      <c r="A687" s="148" t="s">
        <v>1458</v>
      </c>
      <c r="B687" s="148" t="s">
        <v>1409</v>
      </c>
      <c r="C687" s="148">
        <v>4</v>
      </c>
      <c r="D687" s="148" t="s">
        <v>1318</v>
      </c>
      <c r="E687" s="149">
        <v>45012</v>
      </c>
      <c r="F687" s="150">
        <v>18535.98</v>
      </c>
      <c r="G687" s="151">
        <v>4</v>
      </c>
      <c r="H687" s="151">
        <v>38.838709677419352</v>
      </c>
      <c r="I687" s="149">
        <v>45291</v>
      </c>
      <c r="J687" s="150">
        <v>386.16624999999999</v>
      </c>
      <c r="K687" s="150">
        <v>3537.81</v>
      </c>
      <c r="L687" s="150">
        <v>14998.17</v>
      </c>
    </row>
    <row r="688" spans="1:12" hidden="1" x14ac:dyDescent="0.25">
      <c r="A688" s="144" t="s">
        <v>1459</v>
      </c>
      <c r="B688" s="144" t="s">
        <v>1409</v>
      </c>
      <c r="C688" s="144">
        <v>4</v>
      </c>
      <c r="D688" s="144" t="s">
        <v>1318</v>
      </c>
      <c r="E688" s="145">
        <v>45012</v>
      </c>
      <c r="F688" s="146">
        <v>18535.98</v>
      </c>
      <c r="G688" s="147">
        <v>4</v>
      </c>
      <c r="H688" s="147">
        <v>38.838709677419352</v>
      </c>
      <c r="I688" s="145">
        <v>45291</v>
      </c>
      <c r="J688" s="146">
        <v>386.16624999999999</v>
      </c>
      <c r="K688" s="146">
        <v>3537.81</v>
      </c>
      <c r="L688" s="146">
        <v>14998.17</v>
      </c>
    </row>
    <row r="689" spans="1:12" hidden="1" x14ac:dyDescent="0.25">
      <c r="A689" s="148" t="s">
        <v>1460</v>
      </c>
      <c r="B689" s="148" t="s">
        <v>1409</v>
      </c>
      <c r="C689" s="148">
        <v>4</v>
      </c>
      <c r="D689" s="148" t="s">
        <v>1318</v>
      </c>
      <c r="E689" s="149">
        <v>45012</v>
      </c>
      <c r="F689" s="150">
        <v>18535.98</v>
      </c>
      <c r="G689" s="151">
        <v>4</v>
      </c>
      <c r="H689" s="151">
        <v>38.838709677419352</v>
      </c>
      <c r="I689" s="149">
        <v>45291</v>
      </c>
      <c r="J689" s="150">
        <v>386.16624999999999</v>
      </c>
      <c r="K689" s="150">
        <v>3537.81</v>
      </c>
      <c r="L689" s="150">
        <v>14998.17</v>
      </c>
    </row>
    <row r="690" spans="1:12" hidden="1" x14ac:dyDescent="0.25">
      <c r="A690" s="144" t="s">
        <v>1461</v>
      </c>
      <c r="B690" s="144" t="s">
        <v>1409</v>
      </c>
      <c r="C690" s="144">
        <v>4</v>
      </c>
      <c r="D690" s="144" t="s">
        <v>1322</v>
      </c>
      <c r="E690" s="145">
        <v>45012</v>
      </c>
      <c r="F690" s="146">
        <v>18535.98</v>
      </c>
      <c r="G690" s="147">
        <v>4</v>
      </c>
      <c r="H690" s="147">
        <v>38.838709677419352</v>
      </c>
      <c r="I690" s="145">
        <v>45291</v>
      </c>
      <c r="J690" s="146">
        <v>386.16624999999999</v>
      </c>
      <c r="K690" s="146">
        <v>3537.81</v>
      </c>
      <c r="L690" s="146">
        <v>14998.17</v>
      </c>
    </row>
    <row r="691" spans="1:12" hidden="1" x14ac:dyDescent="0.25">
      <c r="A691" s="148" t="s">
        <v>1462</v>
      </c>
      <c r="B691" s="148" t="s">
        <v>1409</v>
      </c>
      <c r="C691" s="148">
        <v>4</v>
      </c>
      <c r="D691" s="148" t="s">
        <v>1322</v>
      </c>
      <c r="E691" s="149">
        <v>45012</v>
      </c>
      <c r="F691" s="150">
        <v>18535.98</v>
      </c>
      <c r="G691" s="151">
        <v>4</v>
      </c>
      <c r="H691" s="151">
        <v>38.838709677419352</v>
      </c>
      <c r="I691" s="149">
        <v>45291</v>
      </c>
      <c r="J691" s="150">
        <v>386.16624999999999</v>
      </c>
      <c r="K691" s="150">
        <v>3537.81</v>
      </c>
      <c r="L691" s="150">
        <v>14998.17</v>
      </c>
    </row>
    <row r="692" spans="1:12" hidden="1" x14ac:dyDescent="0.25">
      <c r="A692" s="144" t="s">
        <v>1463</v>
      </c>
      <c r="B692" s="144" t="s">
        <v>1409</v>
      </c>
      <c r="C692" s="144">
        <v>4</v>
      </c>
      <c r="D692" s="144" t="s">
        <v>1322</v>
      </c>
      <c r="E692" s="145">
        <v>45012</v>
      </c>
      <c r="F692" s="146">
        <v>18535.98</v>
      </c>
      <c r="G692" s="147">
        <v>4</v>
      </c>
      <c r="H692" s="147">
        <v>38.838709677419352</v>
      </c>
      <c r="I692" s="145">
        <v>45291</v>
      </c>
      <c r="J692" s="146">
        <v>386.16624999999999</v>
      </c>
      <c r="K692" s="146">
        <v>3537.81</v>
      </c>
      <c r="L692" s="146">
        <v>14998.17</v>
      </c>
    </row>
    <row r="693" spans="1:12" hidden="1" x14ac:dyDescent="0.25">
      <c r="A693" s="148" t="s">
        <v>1464</v>
      </c>
      <c r="B693" s="148" t="s">
        <v>1409</v>
      </c>
      <c r="C693" s="148">
        <v>4</v>
      </c>
      <c r="D693" s="148" t="s">
        <v>1322</v>
      </c>
      <c r="E693" s="149">
        <v>45012</v>
      </c>
      <c r="F693" s="150">
        <v>18535.98</v>
      </c>
      <c r="G693" s="151">
        <v>4</v>
      </c>
      <c r="H693" s="151">
        <v>38.838709677419352</v>
      </c>
      <c r="I693" s="149">
        <v>45291</v>
      </c>
      <c r="J693" s="150">
        <v>386.16624999999999</v>
      </c>
      <c r="K693" s="150">
        <v>3537.81</v>
      </c>
      <c r="L693" s="150">
        <v>14998.17</v>
      </c>
    </row>
    <row r="694" spans="1:12" hidden="1" x14ac:dyDescent="0.25">
      <c r="A694" s="144" t="s">
        <v>1465</v>
      </c>
      <c r="B694" s="144" t="s">
        <v>1409</v>
      </c>
      <c r="C694" s="144">
        <v>4</v>
      </c>
      <c r="D694" s="144" t="s">
        <v>1322</v>
      </c>
      <c r="E694" s="145">
        <v>45012</v>
      </c>
      <c r="F694" s="146">
        <v>18535.98</v>
      </c>
      <c r="G694" s="147">
        <v>4</v>
      </c>
      <c r="H694" s="147">
        <v>38.838709677419352</v>
      </c>
      <c r="I694" s="145">
        <v>45291</v>
      </c>
      <c r="J694" s="146">
        <v>386.16624999999999</v>
      </c>
      <c r="K694" s="146">
        <v>3537.81</v>
      </c>
      <c r="L694" s="146">
        <v>14998.17</v>
      </c>
    </row>
    <row r="695" spans="1:12" hidden="1" x14ac:dyDescent="0.25">
      <c r="A695" s="148" t="s">
        <v>1466</v>
      </c>
      <c r="B695" s="148" t="s">
        <v>1409</v>
      </c>
      <c r="C695" s="148">
        <v>4</v>
      </c>
      <c r="D695" s="148" t="s">
        <v>1322</v>
      </c>
      <c r="E695" s="149">
        <v>45012</v>
      </c>
      <c r="F695" s="150">
        <v>18535.98</v>
      </c>
      <c r="G695" s="151">
        <v>4</v>
      </c>
      <c r="H695" s="151">
        <v>38.838709677419352</v>
      </c>
      <c r="I695" s="149">
        <v>45291</v>
      </c>
      <c r="J695" s="150">
        <v>386.16624999999999</v>
      </c>
      <c r="K695" s="150">
        <v>3537.81</v>
      </c>
      <c r="L695" s="150">
        <v>14998.17</v>
      </c>
    </row>
    <row r="696" spans="1:12" hidden="1" x14ac:dyDescent="0.25">
      <c r="A696" s="144" t="s">
        <v>1467</v>
      </c>
      <c r="B696" s="144" t="s">
        <v>1409</v>
      </c>
      <c r="C696" s="144">
        <v>4</v>
      </c>
      <c r="D696" s="144" t="s">
        <v>1261</v>
      </c>
      <c r="E696" s="145">
        <v>45012</v>
      </c>
      <c r="F696" s="146">
        <v>18535.98</v>
      </c>
      <c r="G696" s="147">
        <v>4</v>
      </c>
      <c r="H696" s="147">
        <v>38.838709677419352</v>
      </c>
      <c r="I696" s="145">
        <v>45291</v>
      </c>
      <c r="J696" s="146">
        <v>386.16624999999999</v>
      </c>
      <c r="K696" s="146">
        <v>3537.81</v>
      </c>
      <c r="L696" s="146">
        <v>14998.17</v>
      </c>
    </row>
    <row r="697" spans="1:12" hidden="1" x14ac:dyDescent="0.25">
      <c r="A697" s="148" t="s">
        <v>1468</v>
      </c>
      <c r="B697" s="148" t="s">
        <v>1409</v>
      </c>
      <c r="C697" s="148">
        <v>4</v>
      </c>
      <c r="D697" s="148" t="s">
        <v>1261</v>
      </c>
      <c r="E697" s="149">
        <v>45012</v>
      </c>
      <c r="F697" s="150">
        <v>18535.98</v>
      </c>
      <c r="G697" s="151">
        <v>4</v>
      </c>
      <c r="H697" s="151">
        <v>38.838709677419352</v>
      </c>
      <c r="I697" s="149">
        <v>45291</v>
      </c>
      <c r="J697" s="150">
        <v>386.16624999999999</v>
      </c>
      <c r="K697" s="150">
        <v>3537.81</v>
      </c>
      <c r="L697" s="150">
        <v>14998.17</v>
      </c>
    </row>
    <row r="698" spans="1:12" hidden="1" x14ac:dyDescent="0.25">
      <c r="A698" s="144" t="s">
        <v>1469</v>
      </c>
      <c r="B698" s="144" t="s">
        <v>1409</v>
      </c>
      <c r="C698" s="144">
        <v>4</v>
      </c>
      <c r="D698" s="144" t="s">
        <v>1261</v>
      </c>
      <c r="E698" s="145">
        <v>45012</v>
      </c>
      <c r="F698" s="146">
        <v>18535.98</v>
      </c>
      <c r="G698" s="147">
        <v>4</v>
      </c>
      <c r="H698" s="147">
        <v>38.838709677419352</v>
      </c>
      <c r="I698" s="145">
        <v>45291</v>
      </c>
      <c r="J698" s="146">
        <v>386.16624999999999</v>
      </c>
      <c r="K698" s="146">
        <v>3537.81</v>
      </c>
      <c r="L698" s="146">
        <v>14998.17</v>
      </c>
    </row>
    <row r="699" spans="1:12" hidden="1" x14ac:dyDescent="0.25">
      <c r="A699" s="148" t="s">
        <v>1470</v>
      </c>
      <c r="B699" s="148" t="s">
        <v>1409</v>
      </c>
      <c r="C699" s="148">
        <v>4</v>
      </c>
      <c r="D699" s="148" t="s">
        <v>1261</v>
      </c>
      <c r="E699" s="149">
        <v>45012</v>
      </c>
      <c r="F699" s="150">
        <v>18535.98</v>
      </c>
      <c r="G699" s="151">
        <v>4</v>
      </c>
      <c r="H699" s="151">
        <v>38.838709677419352</v>
      </c>
      <c r="I699" s="149">
        <v>45291</v>
      </c>
      <c r="J699" s="150">
        <v>386.16624999999999</v>
      </c>
      <c r="K699" s="150">
        <v>3537.81</v>
      </c>
      <c r="L699" s="150">
        <v>14998.17</v>
      </c>
    </row>
    <row r="700" spans="1:12" hidden="1" x14ac:dyDescent="0.25">
      <c r="A700" s="144" t="s">
        <v>1471</v>
      </c>
      <c r="B700" s="144" t="s">
        <v>1409</v>
      </c>
      <c r="C700" s="144">
        <v>4</v>
      </c>
      <c r="D700" s="144" t="s">
        <v>1261</v>
      </c>
      <c r="E700" s="145">
        <v>45012</v>
      </c>
      <c r="F700" s="146">
        <v>18535.98</v>
      </c>
      <c r="G700" s="147">
        <v>4</v>
      </c>
      <c r="H700" s="147">
        <v>38.838709677419352</v>
      </c>
      <c r="I700" s="145">
        <v>45291</v>
      </c>
      <c r="J700" s="146">
        <v>386.16624999999999</v>
      </c>
      <c r="K700" s="146">
        <v>3537.81</v>
      </c>
      <c r="L700" s="146">
        <v>14998.17</v>
      </c>
    </row>
    <row r="701" spans="1:12" hidden="1" x14ac:dyDescent="0.25">
      <c r="A701" s="148" t="s">
        <v>1472</v>
      </c>
      <c r="B701" s="148" t="s">
        <v>1409</v>
      </c>
      <c r="C701" s="148">
        <v>4</v>
      </c>
      <c r="D701" s="148" t="s">
        <v>1261</v>
      </c>
      <c r="E701" s="149">
        <v>45012</v>
      </c>
      <c r="F701" s="150">
        <v>18535.98</v>
      </c>
      <c r="G701" s="151">
        <v>4</v>
      </c>
      <c r="H701" s="151">
        <v>38.838709677419352</v>
      </c>
      <c r="I701" s="149">
        <v>45291</v>
      </c>
      <c r="J701" s="150">
        <v>386.16624999999999</v>
      </c>
      <c r="K701" s="150">
        <v>3537.81</v>
      </c>
      <c r="L701" s="150">
        <v>14998.17</v>
      </c>
    </row>
    <row r="702" spans="1:12" hidden="1" x14ac:dyDescent="0.25">
      <c r="A702" s="144" t="s">
        <v>1473</v>
      </c>
      <c r="B702" s="144" t="s">
        <v>1409</v>
      </c>
      <c r="C702" s="144">
        <v>4</v>
      </c>
      <c r="D702" s="144" t="s">
        <v>1138</v>
      </c>
      <c r="E702" s="145">
        <v>45012</v>
      </c>
      <c r="F702" s="146">
        <v>18535.98</v>
      </c>
      <c r="G702" s="147">
        <v>4</v>
      </c>
      <c r="H702" s="147">
        <v>38.838709677419352</v>
      </c>
      <c r="I702" s="145">
        <v>45291</v>
      </c>
      <c r="J702" s="146">
        <v>386.16624999999999</v>
      </c>
      <c r="K702" s="146">
        <v>3537.81</v>
      </c>
      <c r="L702" s="146">
        <v>14998.17</v>
      </c>
    </row>
    <row r="703" spans="1:12" hidden="1" x14ac:dyDescent="0.25">
      <c r="A703" s="148" t="s">
        <v>1474</v>
      </c>
      <c r="B703" s="148" t="s">
        <v>1409</v>
      </c>
      <c r="C703" s="148">
        <v>4</v>
      </c>
      <c r="D703" s="148" t="s">
        <v>1336</v>
      </c>
      <c r="E703" s="149">
        <v>45012</v>
      </c>
      <c r="F703" s="150">
        <v>18535.98</v>
      </c>
      <c r="G703" s="151">
        <v>4</v>
      </c>
      <c r="H703" s="151">
        <v>38.838709677419352</v>
      </c>
      <c r="I703" s="149">
        <v>45291</v>
      </c>
      <c r="J703" s="150">
        <v>386.16624999999999</v>
      </c>
      <c r="K703" s="150">
        <v>3537.81</v>
      </c>
      <c r="L703" s="150">
        <v>14998.17</v>
      </c>
    </row>
    <row r="704" spans="1:12" ht="22.5" hidden="1" x14ac:dyDescent="0.25">
      <c r="A704" s="144" t="s">
        <v>1475</v>
      </c>
      <c r="B704" s="144" t="s">
        <v>1409</v>
      </c>
      <c r="C704" s="144">
        <v>4</v>
      </c>
      <c r="D704" s="144" t="s">
        <v>1202</v>
      </c>
      <c r="E704" s="145">
        <v>45012</v>
      </c>
      <c r="F704" s="146">
        <v>18535.98</v>
      </c>
      <c r="G704" s="147">
        <v>4</v>
      </c>
      <c r="H704" s="147">
        <v>38.838709677419352</v>
      </c>
      <c r="I704" s="145">
        <v>45291</v>
      </c>
      <c r="J704" s="146">
        <v>386.16624999999999</v>
      </c>
      <c r="K704" s="146">
        <v>3537.81</v>
      </c>
      <c r="L704" s="146">
        <v>14998.17</v>
      </c>
    </row>
    <row r="705" spans="1:12" hidden="1" x14ac:dyDescent="0.25">
      <c r="A705" s="148" t="s">
        <v>1476</v>
      </c>
      <c r="B705" s="148" t="s">
        <v>1409</v>
      </c>
      <c r="C705" s="148">
        <v>4</v>
      </c>
      <c r="D705" s="148" t="s">
        <v>1138</v>
      </c>
      <c r="E705" s="149">
        <v>45012</v>
      </c>
      <c r="F705" s="150">
        <v>18535.98</v>
      </c>
      <c r="G705" s="151">
        <v>4</v>
      </c>
      <c r="H705" s="151">
        <v>38.838709677419352</v>
      </c>
      <c r="I705" s="149">
        <v>45291</v>
      </c>
      <c r="J705" s="150">
        <v>386.16624999999999</v>
      </c>
      <c r="K705" s="150">
        <v>3537.81</v>
      </c>
      <c r="L705" s="150">
        <v>14998.17</v>
      </c>
    </row>
    <row r="706" spans="1:12" hidden="1" x14ac:dyDescent="0.25">
      <c r="A706" s="144" t="s">
        <v>1477</v>
      </c>
      <c r="B706" s="144" t="s">
        <v>1409</v>
      </c>
      <c r="C706" s="144">
        <v>4</v>
      </c>
      <c r="D706" s="144" t="s">
        <v>1238</v>
      </c>
      <c r="E706" s="145">
        <v>45012</v>
      </c>
      <c r="F706" s="146">
        <v>18535.98</v>
      </c>
      <c r="G706" s="147">
        <v>4</v>
      </c>
      <c r="H706" s="147">
        <v>38.838709677419352</v>
      </c>
      <c r="I706" s="145">
        <v>45291</v>
      </c>
      <c r="J706" s="146">
        <v>386.16624999999999</v>
      </c>
      <c r="K706" s="146">
        <v>3537.81</v>
      </c>
      <c r="L706" s="146">
        <v>14998.17</v>
      </c>
    </row>
    <row r="707" spans="1:12" hidden="1" x14ac:dyDescent="0.25">
      <c r="A707" s="148" t="s">
        <v>1478</v>
      </c>
      <c r="B707" s="148" t="s">
        <v>1409</v>
      </c>
      <c r="C707" s="148">
        <v>4</v>
      </c>
      <c r="D707" s="148" t="s">
        <v>1238</v>
      </c>
      <c r="E707" s="149">
        <v>45012</v>
      </c>
      <c r="F707" s="150">
        <v>18535.98</v>
      </c>
      <c r="G707" s="151">
        <v>4</v>
      </c>
      <c r="H707" s="151">
        <v>38.838709677419352</v>
      </c>
      <c r="I707" s="149">
        <v>45291</v>
      </c>
      <c r="J707" s="150">
        <v>386.16624999999999</v>
      </c>
      <c r="K707" s="150">
        <v>3537.81</v>
      </c>
      <c r="L707" s="150">
        <v>14998.17</v>
      </c>
    </row>
    <row r="708" spans="1:12" hidden="1" x14ac:dyDescent="0.25">
      <c r="A708" s="144" t="s">
        <v>1479</v>
      </c>
      <c r="B708" s="144" t="s">
        <v>1409</v>
      </c>
      <c r="C708" s="144">
        <v>4</v>
      </c>
      <c r="D708" s="144" t="s">
        <v>1238</v>
      </c>
      <c r="E708" s="145">
        <v>45012</v>
      </c>
      <c r="F708" s="146">
        <v>18535.98</v>
      </c>
      <c r="G708" s="147">
        <v>4</v>
      </c>
      <c r="H708" s="147">
        <v>38.838709677419352</v>
      </c>
      <c r="I708" s="145">
        <v>45291</v>
      </c>
      <c r="J708" s="146">
        <v>386.16624999999999</v>
      </c>
      <c r="K708" s="146">
        <v>3537.81</v>
      </c>
      <c r="L708" s="146">
        <v>14998.17</v>
      </c>
    </row>
    <row r="709" spans="1:12" hidden="1" x14ac:dyDescent="0.25">
      <c r="A709" s="148" t="s">
        <v>1480</v>
      </c>
      <c r="B709" s="148" t="s">
        <v>1409</v>
      </c>
      <c r="C709" s="148">
        <v>4</v>
      </c>
      <c r="D709" s="148" t="s">
        <v>1338</v>
      </c>
      <c r="E709" s="149">
        <v>45012</v>
      </c>
      <c r="F709" s="150">
        <v>18535.98</v>
      </c>
      <c r="G709" s="151">
        <v>4</v>
      </c>
      <c r="H709" s="151">
        <v>38.838709677419352</v>
      </c>
      <c r="I709" s="149">
        <v>45291</v>
      </c>
      <c r="J709" s="150">
        <v>386.16624999999999</v>
      </c>
      <c r="K709" s="150">
        <v>3537.81</v>
      </c>
      <c r="L709" s="150">
        <v>14998.17</v>
      </c>
    </row>
    <row r="710" spans="1:12" hidden="1" x14ac:dyDescent="0.25">
      <c r="A710" s="144" t="s">
        <v>1481</v>
      </c>
      <c r="B710" s="144" t="s">
        <v>1409</v>
      </c>
      <c r="C710" s="144">
        <v>4</v>
      </c>
      <c r="D710" s="144" t="s">
        <v>1338</v>
      </c>
      <c r="E710" s="145">
        <v>45012</v>
      </c>
      <c r="F710" s="146">
        <v>18535.98</v>
      </c>
      <c r="G710" s="147">
        <v>4</v>
      </c>
      <c r="H710" s="147">
        <v>38.838709677419352</v>
      </c>
      <c r="I710" s="145">
        <v>45291</v>
      </c>
      <c r="J710" s="146">
        <v>386.16624999999999</v>
      </c>
      <c r="K710" s="146">
        <v>3537.81</v>
      </c>
      <c r="L710" s="146">
        <v>14998.17</v>
      </c>
    </row>
    <row r="711" spans="1:12" hidden="1" x14ac:dyDescent="0.25">
      <c r="A711" s="148" t="s">
        <v>1482</v>
      </c>
      <c r="B711" s="148" t="s">
        <v>1409</v>
      </c>
      <c r="C711" s="148">
        <v>4</v>
      </c>
      <c r="D711" s="148" t="s">
        <v>1338</v>
      </c>
      <c r="E711" s="149">
        <v>45012</v>
      </c>
      <c r="F711" s="150">
        <v>18535.98</v>
      </c>
      <c r="G711" s="151">
        <v>4</v>
      </c>
      <c r="H711" s="151">
        <v>38.838709677419352</v>
      </c>
      <c r="I711" s="149">
        <v>45291</v>
      </c>
      <c r="J711" s="150">
        <v>386.16624999999999</v>
      </c>
      <c r="K711" s="150">
        <v>3537.81</v>
      </c>
      <c r="L711" s="150">
        <v>14998.17</v>
      </c>
    </row>
    <row r="712" spans="1:12" hidden="1" x14ac:dyDescent="0.25">
      <c r="A712" s="144" t="s">
        <v>1483</v>
      </c>
      <c r="B712" s="144" t="s">
        <v>1409</v>
      </c>
      <c r="C712" s="144">
        <v>4</v>
      </c>
      <c r="D712" s="144" t="s">
        <v>1338</v>
      </c>
      <c r="E712" s="145">
        <v>45012</v>
      </c>
      <c r="F712" s="146">
        <v>18535.98</v>
      </c>
      <c r="G712" s="147">
        <v>4</v>
      </c>
      <c r="H712" s="147">
        <v>38.838709677419352</v>
      </c>
      <c r="I712" s="145">
        <v>45291</v>
      </c>
      <c r="J712" s="146">
        <v>386.16624999999999</v>
      </c>
      <c r="K712" s="146">
        <v>3537.81</v>
      </c>
      <c r="L712" s="146">
        <v>14998.17</v>
      </c>
    </row>
    <row r="713" spans="1:12" hidden="1" x14ac:dyDescent="0.25">
      <c r="A713" s="148" t="s">
        <v>1484</v>
      </c>
      <c r="B713" s="148" t="s">
        <v>1409</v>
      </c>
      <c r="C713" s="148">
        <v>4</v>
      </c>
      <c r="D713" s="148" t="s">
        <v>1338</v>
      </c>
      <c r="E713" s="149">
        <v>45012</v>
      </c>
      <c r="F713" s="150">
        <v>18535.98</v>
      </c>
      <c r="G713" s="151">
        <v>4</v>
      </c>
      <c r="H713" s="151">
        <v>38.838709677419352</v>
      </c>
      <c r="I713" s="149">
        <v>45291</v>
      </c>
      <c r="J713" s="150">
        <v>386.16624999999999</v>
      </c>
      <c r="K713" s="150">
        <v>3537.81</v>
      </c>
      <c r="L713" s="150">
        <v>14998.17</v>
      </c>
    </row>
    <row r="714" spans="1:12" hidden="1" x14ac:dyDescent="0.25">
      <c r="A714" s="144" t="s">
        <v>1485</v>
      </c>
      <c r="B714" s="144" t="s">
        <v>1409</v>
      </c>
      <c r="C714" s="144">
        <v>4</v>
      </c>
      <c r="D714" s="144" t="s">
        <v>1251</v>
      </c>
      <c r="E714" s="145">
        <v>45012</v>
      </c>
      <c r="F714" s="146">
        <v>18535.98</v>
      </c>
      <c r="G714" s="147">
        <v>4</v>
      </c>
      <c r="H714" s="147">
        <v>38.838709677419352</v>
      </c>
      <c r="I714" s="145">
        <v>45291</v>
      </c>
      <c r="J714" s="146">
        <v>386.16624999999999</v>
      </c>
      <c r="K714" s="146">
        <v>3537.81</v>
      </c>
      <c r="L714" s="146">
        <v>14998.17</v>
      </c>
    </row>
    <row r="715" spans="1:12" hidden="1" x14ac:dyDescent="0.25">
      <c r="A715" s="148" t="s">
        <v>1486</v>
      </c>
      <c r="B715" s="148" t="s">
        <v>1409</v>
      </c>
      <c r="C715" s="148">
        <v>4</v>
      </c>
      <c r="D715" s="148" t="s">
        <v>1251</v>
      </c>
      <c r="E715" s="149">
        <v>45012</v>
      </c>
      <c r="F715" s="150">
        <v>18535.98</v>
      </c>
      <c r="G715" s="151">
        <v>4</v>
      </c>
      <c r="H715" s="151">
        <v>38.838709677419352</v>
      </c>
      <c r="I715" s="149">
        <v>45291</v>
      </c>
      <c r="J715" s="150">
        <v>386.16624999999999</v>
      </c>
      <c r="K715" s="150">
        <v>3537.81</v>
      </c>
      <c r="L715" s="150">
        <v>14998.17</v>
      </c>
    </row>
    <row r="716" spans="1:12" hidden="1" x14ac:dyDescent="0.25">
      <c r="A716" s="144" t="s">
        <v>1487</v>
      </c>
      <c r="B716" s="144" t="s">
        <v>1409</v>
      </c>
      <c r="C716" s="144">
        <v>4</v>
      </c>
      <c r="D716" s="144" t="s">
        <v>1251</v>
      </c>
      <c r="E716" s="145">
        <v>45012</v>
      </c>
      <c r="F716" s="146">
        <v>18535.98</v>
      </c>
      <c r="G716" s="147">
        <v>4</v>
      </c>
      <c r="H716" s="147">
        <v>38.838709677419352</v>
      </c>
      <c r="I716" s="145">
        <v>45291</v>
      </c>
      <c r="J716" s="146">
        <v>386.16624999999999</v>
      </c>
      <c r="K716" s="146">
        <v>3537.81</v>
      </c>
      <c r="L716" s="146">
        <v>14998.17</v>
      </c>
    </row>
    <row r="717" spans="1:12" hidden="1" x14ac:dyDescent="0.25">
      <c r="A717" s="148" t="s">
        <v>1488</v>
      </c>
      <c r="B717" s="148" t="s">
        <v>1409</v>
      </c>
      <c r="C717" s="148">
        <v>4</v>
      </c>
      <c r="D717" s="148" t="s">
        <v>1251</v>
      </c>
      <c r="E717" s="149">
        <v>45012</v>
      </c>
      <c r="F717" s="150">
        <v>18535.98</v>
      </c>
      <c r="G717" s="151">
        <v>4</v>
      </c>
      <c r="H717" s="151">
        <v>38.838709677419352</v>
      </c>
      <c r="I717" s="149">
        <v>45291</v>
      </c>
      <c r="J717" s="150">
        <v>386.16624999999999</v>
      </c>
      <c r="K717" s="150">
        <v>3537.81</v>
      </c>
      <c r="L717" s="150">
        <v>14998.17</v>
      </c>
    </row>
    <row r="718" spans="1:12" hidden="1" x14ac:dyDescent="0.25">
      <c r="A718" s="144" t="s">
        <v>1489</v>
      </c>
      <c r="B718" s="144" t="s">
        <v>1409</v>
      </c>
      <c r="C718" s="144">
        <v>4</v>
      </c>
      <c r="D718" s="144" t="s">
        <v>1251</v>
      </c>
      <c r="E718" s="145">
        <v>45012</v>
      </c>
      <c r="F718" s="146">
        <v>18535.98</v>
      </c>
      <c r="G718" s="147">
        <v>4</v>
      </c>
      <c r="H718" s="147">
        <v>38.838709677419352</v>
      </c>
      <c r="I718" s="145">
        <v>45291</v>
      </c>
      <c r="J718" s="146">
        <v>386.16624999999999</v>
      </c>
      <c r="K718" s="146">
        <v>3537.81</v>
      </c>
      <c r="L718" s="146">
        <v>14998.17</v>
      </c>
    </row>
    <row r="719" spans="1:12" hidden="1" x14ac:dyDescent="0.25">
      <c r="A719" s="148" t="s">
        <v>1490</v>
      </c>
      <c r="B719" s="148" t="s">
        <v>1409</v>
      </c>
      <c r="C719" s="148">
        <v>4</v>
      </c>
      <c r="D719" s="148" t="s">
        <v>1251</v>
      </c>
      <c r="E719" s="149">
        <v>45012</v>
      </c>
      <c r="F719" s="150">
        <v>18535.98</v>
      </c>
      <c r="G719" s="151">
        <v>4</v>
      </c>
      <c r="H719" s="151">
        <v>38.838709677419352</v>
      </c>
      <c r="I719" s="149">
        <v>45291</v>
      </c>
      <c r="J719" s="150">
        <v>386.16624999999999</v>
      </c>
      <c r="K719" s="150">
        <v>3537.81</v>
      </c>
      <c r="L719" s="150">
        <v>14998.17</v>
      </c>
    </row>
    <row r="720" spans="1:12" ht="22.5" hidden="1" x14ac:dyDescent="0.25">
      <c r="A720" s="144" t="s">
        <v>1491</v>
      </c>
      <c r="B720" s="144" t="s">
        <v>1409</v>
      </c>
      <c r="C720" s="144">
        <v>4</v>
      </c>
      <c r="D720" s="144" t="s">
        <v>1247</v>
      </c>
      <c r="E720" s="145">
        <v>45012</v>
      </c>
      <c r="F720" s="146">
        <v>18535.98</v>
      </c>
      <c r="G720" s="147">
        <v>4</v>
      </c>
      <c r="H720" s="147">
        <v>38.838709677419352</v>
      </c>
      <c r="I720" s="145">
        <v>45291</v>
      </c>
      <c r="J720" s="146">
        <v>386.16624999999999</v>
      </c>
      <c r="K720" s="146">
        <v>3537.81</v>
      </c>
      <c r="L720" s="146">
        <v>14998.17</v>
      </c>
    </row>
    <row r="721" spans="1:12" ht="22.5" hidden="1" x14ac:dyDescent="0.25">
      <c r="A721" s="148" t="s">
        <v>1492</v>
      </c>
      <c r="B721" s="148" t="s">
        <v>1409</v>
      </c>
      <c r="C721" s="148">
        <v>4</v>
      </c>
      <c r="D721" s="148" t="s">
        <v>1247</v>
      </c>
      <c r="E721" s="149">
        <v>45012</v>
      </c>
      <c r="F721" s="150">
        <v>18535.98</v>
      </c>
      <c r="G721" s="151">
        <v>4</v>
      </c>
      <c r="H721" s="151">
        <v>38.838709677419352</v>
      </c>
      <c r="I721" s="149">
        <v>45291</v>
      </c>
      <c r="J721" s="150">
        <v>386.16624999999999</v>
      </c>
      <c r="K721" s="150">
        <v>3537.81</v>
      </c>
      <c r="L721" s="150">
        <v>14998.17</v>
      </c>
    </row>
    <row r="722" spans="1:12" ht="22.5" hidden="1" x14ac:dyDescent="0.25">
      <c r="A722" s="144" t="s">
        <v>1493</v>
      </c>
      <c r="B722" s="144" t="s">
        <v>1409</v>
      </c>
      <c r="C722" s="144">
        <v>4</v>
      </c>
      <c r="D722" s="144" t="s">
        <v>1247</v>
      </c>
      <c r="E722" s="145">
        <v>45012</v>
      </c>
      <c r="F722" s="146">
        <v>18535.98</v>
      </c>
      <c r="G722" s="147">
        <v>4</v>
      </c>
      <c r="H722" s="147">
        <v>38.838709677419352</v>
      </c>
      <c r="I722" s="145">
        <v>45291</v>
      </c>
      <c r="J722" s="146">
        <v>386.16624999999999</v>
      </c>
      <c r="K722" s="146">
        <v>3537.81</v>
      </c>
      <c r="L722" s="146">
        <v>14998.17</v>
      </c>
    </row>
    <row r="723" spans="1:12" ht="22.5" hidden="1" x14ac:dyDescent="0.25">
      <c r="A723" s="148" t="s">
        <v>1494</v>
      </c>
      <c r="B723" s="148" t="s">
        <v>1409</v>
      </c>
      <c r="C723" s="148">
        <v>4</v>
      </c>
      <c r="D723" s="148" t="s">
        <v>1247</v>
      </c>
      <c r="E723" s="149">
        <v>45012</v>
      </c>
      <c r="F723" s="150">
        <v>18535.98</v>
      </c>
      <c r="G723" s="151">
        <v>4</v>
      </c>
      <c r="H723" s="151">
        <v>38.838709677419352</v>
      </c>
      <c r="I723" s="149">
        <v>45291</v>
      </c>
      <c r="J723" s="150">
        <v>386.16624999999999</v>
      </c>
      <c r="K723" s="150">
        <v>3537.81</v>
      </c>
      <c r="L723" s="150">
        <v>14998.17</v>
      </c>
    </row>
    <row r="724" spans="1:12" ht="22.5" hidden="1" x14ac:dyDescent="0.25">
      <c r="A724" s="144" t="s">
        <v>1495</v>
      </c>
      <c r="B724" s="144" t="s">
        <v>1409</v>
      </c>
      <c r="C724" s="144">
        <v>4</v>
      </c>
      <c r="D724" s="144" t="s">
        <v>1247</v>
      </c>
      <c r="E724" s="145">
        <v>45012</v>
      </c>
      <c r="F724" s="146">
        <v>18535.98</v>
      </c>
      <c r="G724" s="147">
        <v>4</v>
      </c>
      <c r="H724" s="147">
        <v>38.838709677419352</v>
      </c>
      <c r="I724" s="145">
        <v>45291</v>
      </c>
      <c r="J724" s="146">
        <v>386.16624999999999</v>
      </c>
      <c r="K724" s="146">
        <v>3537.81</v>
      </c>
      <c r="L724" s="146">
        <v>14998.17</v>
      </c>
    </row>
    <row r="725" spans="1:12" ht="22.5" hidden="1" x14ac:dyDescent="0.25">
      <c r="A725" s="148" t="s">
        <v>1496</v>
      </c>
      <c r="B725" s="148" t="s">
        <v>1409</v>
      </c>
      <c r="C725" s="148">
        <v>4</v>
      </c>
      <c r="D725" s="148" t="s">
        <v>1247</v>
      </c>
      <c r="E725" s="149">
        <v>45012</v>
      </c>
      <c r="F725" s="150">
        <v>18535.98</v>
      </c>
      <c r="G725" s="151">
        <v>4</v>
      </c>
      <c r="H725" s="151">
        <v>38.838709677419352</v>
      </c>
      <c r="I725" s="149">
        <v>45291</v>
      </c>
      <c r="J725" s="150">
        <v>386.16624999999999</v>
      </c>
      <c r="K725" s="150">
        <v>3537.81</v>
      </c>
      <c r="L725" s="150">
        <v>14998.17</v>
      </c>
    </row>
    <row r="726" spans="1:12" hidden="1" x14ac:dyDescent="0.25">
      <c r="A726" s="144" t="s">
        <v>1497</v>
      </c>
      <c r="B726" s="144" t="s">
        <v>1409</v>
      </c>
      <c r="C726" s="144">
        <v>4</v>
      </c>
      <c r="D726" s="144" t="s">
        <v>680</v>
      </c>
      <c r="E726" s="145">
        <v>45012</v>
      </c>
      <c r="F726" s="146">
        <v>18535.98</v>
      </c>
      <c r="G726" s="147">
        <v>4</v>
      </c>
      <c r="H726" s="147">
        <v>38.838709677419352</v>
      </c>
      <c r="I726" s="145">
        <v>45291</v>
      </c>
      <c r="J726" s="146">
        <v>386.16624999999999</v>
      </c>
      <c r="K726" s="146">
        <v>3537.81</v>
      </c>
      <c r="L726" s="146">
        <v>14998.17</v>
      </c>
    </row>
    <row r="727" spans="1:12" hidden="1" x14ac:dyDescent="0.25">
      <c r="A727" s="148" t="s">
        <v>1498</v>
      </c>
      <c r="B727" s="148" t="s">
        <v>1409</v>
      </c>
      <c r="C727" s="148">
        <v>4</v>
      </c>
      <c r="D727" s="148" t="s">
        <v>1274</v>
      </c>
      <c r="E727" s="149">
        <v>45012</v>
      </c>
      <c r="F727" s="150">
        <v>18535.98</v>
      </c>
      <c r="G727" s="151">
        <v>4</v>
      </c>
      <c r="H727" s="151">
        <v>38.838709677419352</v>
      </c>
      <c r="I727" s="149">
        <v>45291</v>
      </c>
      <c r="J727" s="150">
        <v>386.16624999999999</v>
      </c>
      <c r="K727" s="150">
        <v>3537.81</v>
      </c>
      <c r="L727" s="150">
        <v>14998.17</v>
      </c>
    </row>
    <row r="728" spans="1:12" hidden="1" x14ac:dyDescent="0.25">
      <c r="A728" s="144" t="s">
        <v>1499</v>
      </c>
      <c r="B728" s="144" t="s">
        <v>1409</v>
      </c>
      <c r="C728" s="144">
        <v>4</v>
      </c>
      <c r="D728" s="144" t="s">
        <v>1261</v>
      </c>
      <c r="E728" s="145">
        <v>45012</v>
      </c>
      <c r="F728" s="146">
        <v>18535.98</v>
      </c>
      <c r="G728" s="147">
        <v>4</v>
      </c>
      <c r="H728" s="147">
        <v>38.838709677419352</v>
      </c>
      <c r="I728" s="145">
        <v>45291</v>
      </c>
      <c r="J728" s="146">
        <v>386.16624999999999</v>
      </c>
      <c r="K728" s="146">
        <v>3537.81</v>
      </c>
      <c r="L728" s="146">
        <v>14998.17</v>
      </c>
    </row>
    <row r="729" spans="1:12" hidden="1" x14ac:dyDescent="0.25">
      <c r="A729" s="148" t="s">
        <v>1500</v>
      </c>
      <c r="B729" s="148" t="s">
        <v>1409</v>
      </c>
      <c r="C729" s="148">
        <v>4</v>
      </c>
      <c r="D729" s="148" t="s">
        <v>1138</v>
      </c>
      <c r="E729" s="149">
        <v>45012</v>
      </c>
      <c r="F729" s="150">
        <v>18535.98</v>
      </c>
      <c r="G729" s="151">
        <v>4</v>
      </c>
      <c r="H729" s="151">
        <v>38.838709677419352</v>
      </c>
      <c r="I729" s="149">
        <v>45291</v>
      </c>
      <c r="J729" s="150">
        <v>386.16624999999999</v>
      </c>
      <c r="K729" s="150">
        <v>3537.81</v>
      </c>
      <c r="L729" s="150">
        <v>14998.17</v>
      </c>
    </row>
    <row r="730" spans="1:12" hidden="1" x14ac:dyDescent="0.25">
      <c r="A730" s="144" t="s">
        <v>1501</v>
      </c>
      <c r="B730" s="144" t="s">
        <v>1409</v>
      </c>
      <c r="C730" s="144">
        <v>4</v>
      </c>
      <c r="D730" s="144" t="s">
        <v>1238</v>
      </c>
      <c r="E730" s="145">
        <v>45012</v>
      </c>
      <c r="F730" s="146">
        <v>18535.98</v>
      </c>
      <c r="G730" s="147">
        <v>4</v>
      </c>
      <c r="H730" s="147">
        <v>38.838709677419352</v>
      </c>
      <c r="I730" s="145">
        <v>45291</v>
      </c>
      <c r="J730" s="146">
        <v>386.16624999999999</v>
      </c>
      <c r="K730" s="146">
        <v>3537.81</v>
      </c>
      <c r="L730" s="146">
        <v>14998.17</v>
      </c>
    </row>
    <row r="731" spans="1:12" hidden="1" x14ac:dyDescent="0.25">
      <c r="A731" s="148" t="s">
        <v>1502</v>
      </c>
      <c r="B731" s="148" t="s">
        <v>1409</v>
      </c>
      <c r="C731" s="148">
        <v>4</v>
      </c>
      <c r="D731" s="148" t="s">
        <v>1251</v>
      </c>
      <c r="E731" s="149">
        <v>45012</v>
      </c>
      <c r="F731" s="150">
        <v>18535.98</v>
      </c>
      <c r="G731" s="151">
        <v>4</v>
      </c>
      <c r="H731" s="151">
        <v>38.838709677419352</v>
      </c>
      <c r="I731" s="149">
        <v>45291</v>
      </c>
      <c r="J731" s="150">
        <v>386.16624999999999</v>
      </c>
      <c r="K731" s="150">
        <v>3537.81</v>
      </c>
      <c r="L731" s="150">
        <v>14998.17</v>
      </c>
    </row>
    <row r="732" spans="1:12" hidden="1" x14ac:dyDescent="0.25">
      <c r="A732" s="144" t="s">
        <v>1503</v>
      </c>
      <c r="B732" s="144" t="s">
        <v>1409</v>
      </c>
      <c r="C732" s="144">
        <v>4</v>
      </c>
      <c r="D732" s="144" t="s">
        <v>1166</v>
      </c>
      <c r="E732" s="145">
        <v>45012</v>
      </c>
      <c r="F732" s="146">
        <v>18535.98</v>
      </c>
      <c r="G732" s="147">
        <v>4</v>
      </c>
      <c r="H732" s="147">
        <v>38.838709677419352</v>
      </c>
      <c r="I732" s="145">
        <v>45291</v>
      </c>
      <c r="J732" s="146">
        <v>386.16624999999999</v>
      </c>
      <c r="K732" s="146">
        <v>3537.81</v>
      </c>
      <c r="L732" s="146">
        <v>14998.17</v>
      </c>
    </row>
    <row r="733" spans="1:12" hidden="1" x14ac:dyDescent="0.25">
      <c r="A733" s="148" t="s">
        <v>1504</v>
      </c>
      <c r="B733" s="148" t="s">
        <v>1409</v>
      </c>
      <c r="C733" s="148">
        <v>4</v>
      </c>
      <c r="D733" s="148" t="s">
        <v>1166</v>
      </c>
      <c r="E733" s="149">
        <v>45012</v>
      </c>
      <c r="F733" s="150">
        <v>18535.98</v>
      </c>
      <c r="G733" s="151">
        <v>4</v>
      </c>
      <c r="H733" s="151">
        <v>38.838709677419352</v>
      </c>
      <c r="I733" s="149">
        <v>45291</v>
      </c>
      <c r="J733" s="150">
        <v>386.16624999999999</v>
      </c>
      <c r="K733" s="150">
        <v>3537.81</v>
      </c>
      <c r="L733" s="150">
        <v>14998.17</v>
      </c>
    </row>
    <row r="734" spans="1:12" hidden="1" x14ac:dyDescent="0.25">
      <c r="A734" s="144" t="s">
        <v>1505</v>
      </c>
      <c r="B734" s="144" t="s">
        <v>1409</v>
      </c>
      <c r="C734" s="144">
        <v>4</v>
      </c>
      <c r="D734" s="144" t="s">
        <v>1166</v>
      </c>
      <c r="E734" s="145">
        <v>45012</v>
      </c>
      <c r="F734" s="146">
        <v>18535.98</v>
      </c>
      <c r="G734" s="147">
        <v>4</v>
      </c>
      <c r="H734" s="147">
        <v>38.838709677419352</v>
      </c>
      <c r="I734" s="145">
        <v>45291</v>
      </c>
      <c r="J734" s="146">
        <v>386.16624999999999</v>
      </c>
      <c r="K734" s="146">
        <v>3537.81</v>
      </c>
      <c r="L734" s="146">
        <v>14998.17</v>
      </c>
    </row>
    <row r="735" spans="1:12" hidden="1" x14ac:dyDescent="0.25">
      <c r="A735" s="148" t="s">
        <v>1506</v>
      </c>
      <c r="B735" s="148" t="s">
        <v>1409</v>
      </c>
      <c r="C735" s="148">
        <v>4</v>
      </c>
      <c r="D735" s="148" t="s">
        <v>1166</v>
      </c>
      <c r="E735" s="149">
        <v>45012</v>
      </c>
      <c r="F735" s="150">
        <v>18535.98</v>
      </c>
      <c r="G735" s="151">
        <v>4</v>
      </c>
      <c r="H735" s="151">
        <v>38.838709677419352</v>
      </c>
      <c r="I735" s="149">
        <v>45291</v>
      </c>
      <c r="J735" s="150">
        <v>386.16624999999999</v>
      </c>
      <c r="K735" s="150">
        <v>3537.81</v>
      </c>
      <c r="L735" s="150">
        <v>14998.17</v>
      </c>
    </row>
    <row r="736" spans="1:12" hidden="1" x14ac:dyDescent="0.25">
      <c r="A736" s="144" t="s">
        <v>1507</v>
      </c>
      <c r="B736" s="144" t="s">
        <v>1409</v>
      </c>
      <c r="C736" s="144">
        <v>4</v>
      </c>
      <c r="D736" s="144" t="s">
        <v>1166</v>
      </c>
      <c r="E736" s="145">
        <v>45012</v>
      </c>
      <c r="F736" s="146">
        <v>18535.98</v>
      </c>
      <c r="G736" s="147">
        <v>4</v>
      </c>
      <c r="H736" s="147">
        <v>38.838709677419352</v>
      </c>
      <c r="I736" s="145">
        <v>45291</v>
      </c>
      <c r="J736" s="146">
        <v>386.16624999999999</v>
      </c>
      <c r="K736" s="146">
        <v>3537.81</v>
      </c>
      <c r="L736" s="146">
        <v>14998.17</v>
      </c>
    </row>
    <row r="737" spans="1:12" hidden="1" x14ac:dyDescent="0.25">
      <c r="A737" s="148" t="s">
        <v>1508</v>
      </c>
      <c r="B737" s="148" t="s">
        <v>1409</v>
      </c>
      <c r="C737" s="148">
        <v>4</v>
      </c>
      <c r="D737" s="148" t="s">
        <v>1166</v>
      </c>
      <c r="E737" s="149">
        <v>45012</v>
      </c>
      <c r="F737" s="150">
        <v>18535.98</v>
      </c>
      <c r="G737" s="151">
        <v>4</v>
      </c>
      <c r="H737" s="151">
        <v>38.838709677419352</v>
      </c>
      <c r="I737" s="149">
        <v>45291</v>
      </c>
      <c r="J737" s="150">
        <v>386.16624999999999</v>
      </c>
      <c r="K737" s="150">
        <v>3537.81</v>
      </c>
      <c r="L737" s="150">
        <v>14998.17</v>
      </c>
    </row>
    <row r="738" spans="1:12" hidden="1" x14ac:dyDescent="0.25">
      <c r="A738" s="144" t="s">
        <v>1509</v>
      </c>
      <c r="B738" s="144" t="s">
        <v>1409</v>
      </c>
      <c r="C738" s="144">
        <v>4</v>
      </c>
      <c r="D738" s="144" t="s">
        <v>1166</v>
      </c>
      <c r="E738" s="145">
        <v>45012</v>
      </c>
      <c r="F738" s="146">
        <v>18535.98</v>
      </c>
      <c r="G738" s="147">
        <v>4</v>
      </c>
      <c r="H738" s="147">
        <v>38.838709677419352</v>
      </c>
      <c r="I738" s="145">
        <v>45291</v>
      </c>
      <c r="J738" s="146">
        <v>386.16624999999999</v>
      </c>
      <c r="K738" s="146">
        <v>3537.81</v>
      </c>
      <c r="L738" s="146">
        <v>14998.17</v>
      </c>
    </row>
    <row r="739" spans="1:12" hidden="1" x14ac:dyDescent="0.25">
      <c r="A739" s="148" t="s">
        <v>1510</v>
      </c>
      <c r="B739" s="148" t="s">
        <v>1409</v>
      </c>
      <c r="C739" s="148">
        <v>4</v>
      </c>
      <c r="D739" s="148" t="s">
        <v>1166</v>
      </c>
      <c r="E739" s="149">
        <v>45012</v>
      </c>
      <c r="F739" s="150">
        <v>18535.98</v>
      </c>
      <c r="G739" s="151">
        <v>4</v>
      </c>
      <c r="H739" s="151">
        <v>38.838709677419352</v>
      </c>
      <c r="I739" s="149">
        <v>45291</v>
      </c>
      <c r="J739" s="150">
        <v>386.16624999999999</v>
      </c>
      <c r="K739" s="150">
        <v>3537.81</v>
      </c>
      <c r="L739" s="150">
        <v>14998.17</v>
      </c>
    </row>
    <row r="740" spans="1:12" hidden="1" x14ac:dyDescent="0.25">
      <c r="A740" s="144" t="s">
        <v>1511</v>
      </c>
      <c r="B740" s="144" t="s">
        <v>1409</v>
      </c>
      <c r="C740" s="144">
        <v>4</v>
      </c>
      <c r="D740" s="144" t="s">
        <v>1166</v>
      </c>
      <c r="E740" s="145">
        <v>45012</v>
      </c>
      <c r="F740" s="146">
        <v>18535.98</v>
      </c>
      <c r="G740" s="147">
        <v>4</v>
      </c>
      <c r="H740" s="147">
        <v>38.838709677419352</v>
      </c>
      <c r="I740" s="145">
        <v>45291</v>
      </c>
      <c r="J740" s="146">
        <v>386.16624999999999</v>
      </c>
      <c r="K740" s="146">
        <v>3537.81</v>
      </c>
      <c r="L740" s="146">
        <v>14998.17</v>
      </c>
    </row>
    <row r="741" spans="1:12" hidden="1" x14ac:dyDescent="0.25">
      <c r="A741" s="148" t="s">
        <v>1512</v>
      </c>
      <c r="B741" s="148" t="s">
        <v>1409</v>
      </c>
      <c r="C741" s="148">
        <v>4</v>
      </c>
      <c r="D741" s="148" t="s">
        <v>1166</v>
      </c>
      <c r="E741" s="149">
        <v>45012</v>
      </c>
      <c r="F741" s="150">
        <v>18535.98</v>
      </c>
      <c r="G741" s="151">
        <v>4</v>
      </c>
      <c r="H741" s="151">
        <v>38.838709677419352</v>
      </c>
      <c r="I741" s="149">
        <v>45291</v>
      </c>
      <c r="J741" s="150">
        <v>386.16624999999999</v>
      </c>
      <c r="K741" s="150">
        <v>3537.81</v>
      </c>
      <c r="L741" s="150">
        <v>14998.17</v>
      </c>
    </row>
    <row r="742" spans="1:12" hidden="1" x14ac:dyDescent="0.25">
      <c r="A742" s="144" t="s">
        <v>1513</v>
      </c>
      <c r="B742" s="144" t="s">
        <v>1409</v>
      </c>
      <c r="C742" s="144">
        <v>4</v>
      </c>
      <c r="D742" s="144" t="s">
        <v>1166</v>
      </c>
      <c r="E742" s="145">
        <v>45012</v>
      </c>
      <c r="F742" s="146">
        <v>18535.98</v>
      </c>
      <c r="G742" s="147">
        <v>4</v>
      </c>
      <c r="H742" s="147">
        <v>38.838709677419352</v>
      </c>
      <c r="I742" s="145">
        <v>45291</v>
      </c>
      <c r="J742" s="146">
        <v>386.16624999999999</v>
      </c>
      <c r="K742" s="146">
        <v>3537.81</v>
      </c>
      <c r="L742" s="146">
        <v>14998.17</v>
      </c>
    </row>
    <row r="743" spans="1:12" hidden="1" x14ac:dyDescent="0.25">
      <c r="A743" s="148" t="s">
        <v>1514</v>
      </c>
      <c r="B743" s="148" t="s">
        <v>1409</v>
      </c>
      <c r="C743" s="148">
        <v>4</v>
      </c>
      <c r="D743" s="148" t="s">
        <v>1166</v>
      </c>
      <c r="E743" s="149">
        <v>45012</v>
      </c>
      <c r="F743" s="150">
        <v>18535.98</v>
      </c>
      <c r="G743" s="151">
        <v>4</v>
      </c>
      <c r="H743" s="151">
        <v>38.838709677419352</v>
      </c>
      <c r="I743" s="149">
        <v>45291</v>
      </c>
      <c r="J743" s="150">
        <v>386.16624999999999</v>
      </c>
      <c r="K743" s="150">
        <v>3537.81</v>
      </c>
      <c r="L743" s="150">
        <v>14998.17</v>
      </c>
    </row>
    <row r="744" spans="1:12" hidden="1" x14ac:dyDescent="0.25">
      <c r="A744" s="144" t="s">
        <v>1515</v>
      </c>
      <c r="B744" s="144" t="s">
        <v>1409</v>
      </c>
      <c r="C744" s="144">
        <v>4</v>
      </c>
      <c r="D744" s="144" t="s">
        <v>1166</v>
      </c>
      <c r="E744" s="145">
        <v>45012</v>
      </c>
      <c r="F744" s="146">
        <v>18535.98</v>
      </c>
      <c r="G744" s="147">
        <v>4</v>
      </c>
      <c r="H744" s="147">
        <v>38.838709677419352</v>
      </c>
      <c r="I744" s="145">
        <v>45291</v>
      </c>
      <c r="J744" s="146">
        <v>386.16624999999999</v>
      </c>
      <c r="K744" s="146">
        <v>14151.17</v>
      </c>
      <c r="L744" s="146">
        <v>4384.8100000000004</v>
      </c>
    </row>
    <row r="745" spans="1:12" hidden="1" x14ac:dyDescent="0.25">
      <c r="A745" s="148" t="s">
        <v>1516</v>
      </c>
      <c r="B745" s="148" t="s">
        <v>1409</v>
      </c>
      <c r="C745" s="148">
        <v>4</v>
      </c>
      <c r="D745" s="148" t="s">
        <v>1166</v>
      </c>
      <c r="E745" s="149">
        <v>45012</v>
      </c>
      <c r="F745" s="150">
        <v>18535.98</v>
      </c>
      <c r="G745" s="151">
        <v>4</v>
      </c>
      <c r="H745" s="151">
        <v>38.838709677419352</v>
      </c>
      <c r="I745" s="149">
        <v>45291</v>
      </c>
      <c r="J745" s="150">
        <v>386.16624999999999</v>
      </c>
      <c r="K745" s="150">
        <v>3537.81</v>
      </c>
      <c r="L745" s="150">
        <v>14998.17</v>
      </c>
    </row>
    <row r="746" spans="1:12" hidden="1" x14ac:dyDescent="0.25">
      <c r="A746" s="144" t="s">
        <v>1517</v>
      </c>
      <c r="B746" s="144" t="s">
        <v>1409</v>
      </c>
      <c r="C746" s="144">
        <v>4</v>
      </c>
      <c r="D746" s="144" t="s">
        <v>1166</v>
      </c>
      <c r="E746" s="145">
        <v>45012</v>
      </c>
      <c r="F746" s="146">
        <v>18535.98</v>
      </c>
      <c r="G746" s="147">
        <v>4</v>
      </c>
      <c r="H746" s="147">
        <v>38.838709677419352</v>
      </c>
      <c r="I746" s="145">
        <v>45291</v>
      </c>
      <c r="J746" s="146">
        <v>386.16624999999999</v>
      </c>
      <c r="K746" s="146">
        <v>3537.81</v>
      </c>
      <c r="L746" s="146">
        <v>14998.17</v>
      </c>
    </row>
    <row r="747" spans="1:12" hidden="1" x14ac:dyDescent="0.25">
      <c r="A747" s="148" t="s">
        <v>1518</v>
      </c>
      <c r="B747" s="148" t="s">
        <v>1409</v>
      </c>
      <c r="C747" s="148">
        <v>4</v>
      </c>
      <c r="D747" s="148" t="s">
        <v>1166</v>
      </c>
      <c r="E747" s="149">
        <v>45012</v>
      </c>
      <c r="F747" s="150">
        <v>18535.98</v>
      </c>
      <c r="G747" s="151">
        <v>4</v>
      </c>
      <c r="H747" s="151">
        <v>38.838709677419352</v>
      </c>
      <c r="I747" s="149">
        <v>45291</v>
      </c>
      <c r="J747" s="150">
        <v>386.16624999999999</v>
      </c>
      <c r="K747" s="150">
        <v>3537.81</v>
      </c>
      <c r="L747" s="150">
        <v>14998.17</v>
      </c>
    </row>
    <row r="748" spans="1:12" hidden="1" x14ac:dyDescent="0.25">
      <c r="A748" s="144" t="s">
        <v>1519</v>
      </c>
      <c r="B748" s="144" t="s">
        <v>1409</v>
      </c>
      <c r="C748" s="144">
        <v>4</v>
      </c>
      <c r="D748" s="144" t="s">
        <v>1166</v>
      </c>
      <c r="E748" s="145">
        <v>45012</v>
      </c>
      <c r="F748" s="146">
        <v>18535.98</v>
      </c>
      <c r="G748" s="147">
        <v>4</v>
      </c>
      <c r="H748" s="147">
        <v>38.838709677419352</v>
      </c>
      <c r="I748" s="145">
        <v>45291</v>
      </c>
      <c r="J748" s="146">
        <v>386.16624999999999</v>
      </c>
      <c r="K748" s="146">
        <v>3537.81</v>
      </c>
      <c r="L748" s="146">
        <v>14998.17</v>
      </c>
    </row>
    <row r="749" spans="1:12" hidden="1" x14ac:dyDescent="0.25">
      <c r="A749" s="148" t="s">
        <v>1520</v>
      </c>
      <c r="B749" s="148" t="s">
        <v>1409</v>
      </c>
      <c r="C749" s="148">
        <v>4</v>
      </c>
      <c r="D749" s="148" t="s">
        <v>1166</v>
      </c>
      <c r="E749" s="149">
        <v>45012</v>
      </c>
      <c r="F749" s="150">
        <v>18535.98</v>
      </c>
      <c r="G749" s="151">
        <v>4</v>
      </c>
      <c r="H749" s="151">
        <v>38.838709677419352</v>
      </c>
      <c r="I749" s="149">
        <v>45291</v>
      </c>
      <c r="J749" s="150">
        <v>386.16624999999999</v>
      </c>
      <c r="K749" s="150">
        <v>3537.81</v>
      </c>
      <c r="L749" s="150">
        <v>14998.17</v>
      </c>
    </row>
    <row r="750" spans="1:12" hidden="1" x14ac:dyDescent="0.25">
      <c r="A750" s="144" t="s">
        <v>1521</v>
      </c>
      <c r="B750" s="144" t="s">
        <v>1409</v>
      </c>
      <c r="C750" s="144">
        <v>4</v>
      </c>
      <c r="D750" s="144" t="s">
        <v>1166</v>
      </c>
      <c r="E750" s="145">
        <v>45012</v>
      </c>
      <c r="F750" s="146">
        <v>18535.98</v>
      </c>
      <c r="G750" s="147">
        <v>4</v>
      </c>
      <c r="H750" s="147">
        <v>38.838709677419352</v>
      </c>
      <c r="I750" s="145">
        <v>45291</v>
      </c>
      <c r="J750" s="146">
        <v>386.16624999999999</v>
      </c>
      <c r="K750" s="146">
        <v>3537.81</v>
      </c>
      <c r="L750" s="146">
        <v>14998.17</v>
      </c>
    </row>
    <row r="751" spans="1:12" hidden="1" x14ac:dyDescent="0.25">
      <c r="A751" s="148" t="s">
        <v>1522</v>
      </c>
      <c r="B751" s="148" t="s">
        <v>1409</v>
      </c>
      <c r="C751" s="148">
        <v>4</v>
      </c>
      <c r="D751" s="148" t="s">
        <v>1166</v>
      </c>
      <c r="E751" s="149">
        <v>45012</v>
      </c>
      <c r="F751" s="150">
        <v>18535.98</v>
      </c>
      <c r="G751" s="151">
        <v>4</v>
      </c>
      <c r="H751" s="151">
        <v>38.838709677419352</v>
      </c>
      <c r="I751" s="149">
        <v>45291</v>
      </c>
      <c r="J751" s="150">
        <v>386.16624999999999</v>
      </c>
      <c r="K751" s="150">
        <v>3537.81</v>
      </c>
      <c r="L751" s="150">
        <v>14998.17</v>
      </c>
    </row>
    <row r="752" spans="1:12" hidden="1" x14ac:dyDescent="0.25">
      <c r="A752" s="144" t="s">
        <v>1523</v>
      </c>
      <c r="B752" s="144" t="s">
        <v>1409</v>
      </c>
      <c r="C752" s="144">
        <v>4</v>
      </c>
      <c r="D752" s="144" t="s">
        <v>1166</v>
      </c>
      <c r="E752" s="145">
        <v>45012</v>
      </c>
      <c r="F752" s="146">
        <v>18535.98</v>
      </c>
      <c r="G752" s="147">
        <v>4</v>
      </c>
      <c r="H752" s="147">
        <v>38.838709677419352</v>
      </c>
      <c r="I752" s="145">
        <v>45291</v>
      </c>
      <c r="J752" s="146">
        <v>386.16624999999999</v>
      </c>
      <c r="K752" s="146">
        <v>3537.81</v>
      </c>
      <c r="L752" s="146">
        <v>14998.17</v>
      </c>
    </row>
    <row r="753" spans="1:12" hidden="1" x14ac:dyDescent="0.25">
      <c r="A753" s="148" t="s">
        <v>1524</v>
      </c>
      <c r="B753" s="148" t="s">
        <v>1409</v>
      </c>
      <c r="C753" s="148">
        <v>4</v>
      </c>
      <c r="D753" s="148" t="s">
        <v>1166</v>
      </c>
      <c r="E753" s="149">
        <v>45012</v>
      </c>
      <c r="F753" s="150">
        <v>18535.98</v>
      </c>
      <c r="G753" s="151">
        <v>4</v>
      </c>
      <c r="H753" s="151">
        <v>38.838709677419352</v>
      </c>
      <c r="I753" s="149">
        <v>45291</v>
      </c>
      <c r="J753" s="150">
        <v>386.16624999999999</v>
      </c>
      <c r="K753" s="150">
        <v>3537.81</v>
      </c>
      <c r="L753" s="150">
        <v>14998.17</v>
      </c>
    </row>
    <row r="754" spans="1:12" hidden="1" x14ac:dyDescent="0.25">
      <c r="A754" s="144" t="s">
        <v>1525</v>
      </c>
      <c r="B754" s="144" t="s">
        <v>1409</v>
      </c>
      <c r="C754" s="144">
        <v>4</v>
      </c>
      <c r="D754" s="144" t="s">
        <v>1166</v>
      </c>
      <c r="E754" s="145">
        <v>45012</v>
      </c>
      <c r="F754" s="146">
        <v>18535.98</v>
      </c>
      <c r="G754" s="147">
        <v>4</v>
      </c>
      <c r="H754" s="147">
        <v>38.838709677419352</v>
      </c>
      <c r="I754" s="145">
        <v>45291</v>
      </c>
      <c r="J754" s="146">
        <v>386.16624999999999</v>
      </c>
      <c r="K754" s="146">
        <v>3537.81</v>
      </c>
      <c r="L754" s="146">
        <v>14998.17</v>
      </c>
    </row>
    <row r="755" spans="1:12" hidden="1" x14ac:dyDescent="0.25">
      <c r="A755" s="148" t="s">
        <v>1526</v>
      </c>
      <c r="B755" s="148" t="s">
        <v>1409</v>
      </c>
      <c r="C755" s="148">
        <v>4</v>
      </c>
      <c r="D755" s="148" t="s">
        <v>1166</v>
      </c>
      <c r="E755" s="149">
        <v>45012</v>
      </c>
      <c r="F755" s="150">
        <v>18535.98</v>
      </c>
      <c r="G755" s="151">
        <v>4</v>
      </c>
      <c r="H755" s="151">
        <v>38.838709677419352</v>
      </c>
      <c r="I755" s="149">
        <v>45291</v>
      </c>
      <c r="J755" s="150">
        <v>386.16624999999999</v>
      </c>
      <c r="K755" s="150">
        <v>3537.81</v>
      </c>
      <c r="L755" s="150">
        <v>14998.17</v>
      </c>
    </row>
    <row r="756" spans="1:12" hidden="1" x14ac:dyDescent="0.25">
      <c r="A756" s="144" t="s">
        <v>1527</v>
      </c>
      <c r="B756" s="144" t="s">
        <v>1409</v>
      </c>
      <c r="C756" s="144">
        <v>4</v>
      </c>
      <c r="D756" s="144" t="s">
        <v>1166</v>
      </c>
      <c r="E756" s="145">
        <v>45012</v>
      </c>
      <c r="F756" s="146">
        <v>18535.98</v>
      </c>
      <c r="G756" s="147">
        <v>4</v>
      </c>
      <c r="H756" s="147">
        <v>38.838709677419352</v>
      </c>
      <c r="I756" s="145">
        <v>45291</v>
      </c>
      <c r="J756" s="146">
        <v>386.16624999999999</v>
      </c>
      <c r="K756" s="146">
        <v>3537.81</v>
      </c>
      <c r="L756" s="146">
        <v>14998.17</v>
      </c>
    </row>
    <row r="757" spans="1:12" hidden="1" x14ac:dyDescent="0.25">
      <c r="A757" s="148" t="s">
        <v>1528</v>
      </c>
      <c r="B757" s="148" t="s">
        <v>1409</v>
      </c>
      <c r="C757" s="148">
        <v>4</v>
      </c>
      <c r="D757" s="148" t="s">
        <v>1166</v>
      </c>
      <c r="E757" s="149">
        <v>45012</v>
      </c>
      <c r="F757" s="150">
        <v>18535.98</v>
      </c>
      <c r="G757" s="151">
        <v>4</v>
      </c>
      <c r="H757" s="151">
        <v>38.838709677419352</v>
      </c>
      <c r="I757" s="149">
        <v>45291</v>
      </c>
      <c r="J757" s="150">
        <v>386.16624999999999</v>
      </c>
      <c r="K757" s="150">
        <v>3537.81</v>
      </c>
      <c r="L757" s="150">
        <v>14998.17</v>
      </c>
    </row>
    <row r="758" spans="1:12" hidden="1" x14ac:dyDescent="0.25">
      <c r="A758" s="144" t="s">
        <v>1529</v>
      </c>
      <c r="B758" s="144" t="s">
        <v>1409</v>
      </c>
      <c r="C758" s="144">
        <v>4</v>
      </c>
      <c r="D758" s="144" t="s">
        <v>1166</v>
      </c>
      <c r="E758" s="145">
        <v>45012</v>
      </c>
      <c r="F758" s="146">
        <v>18535.98</v>
      </c>
      <c r="G758" s="147">
        <v>4</v>
      </c>
      <c r="H758" s="147">
        <v>38.838709677419352</v>
      </c>
      <c r="I758" s="145">
        <v>45291</v>
      </c>
      <c r="J758" s="146">
        <v>386.16624999999999</v>
      </c>
      <c r="K758" s="146">
        <v>3537.81</v>
      </c>
      <c r="L758" s="146">
        <v>14998.17</v>
      </c>
    </row>
    <row r="759" spans="1:12" hidden="1" x14ac:dyDescent="0.25">
      <c r="A759" s="148" t="s">
        <v>1530</v>
      </c>
      <c r="B759" s="148" t="s">
        <v>1409</v>
      </c>
      <c r="C759" s="148">
        <v>4</v>
      </c>
      <c r="D759" s="148" t="s">
        <v>1166</v>
      </c>
      <c r="E759" s="149">
        <v>45012</v>
      </c>
      <c r="F759" s="150">
        <v>18535.98</v>
      </c>
      <c r="G759" s="151">
        <v>4</v>
      </c>
      <c r="H759" s="151">
        <v>38.838709677419352</v>
      </c>
      <c r="I759" s="149">
        <v>45291</v>
      </c>
      <c r="J759" s="150">
        <v>386.16624999999999</v>
      </c>
      <c r="K759" s="150">
        <v>3537.81</v>
      </c>
      <c r="L759" s="150">
        <v>14998.17</v>
      </c>
    </row>
    <row r="760" spans="1:12" hidden="1" x14ac:dyDescent="0.25">
      <c r="A760" s="144" t="s">
        <v>1531</v>
      </c>
      <c r="B760" s="144" t="s">
        <v>1409</v>
      </c>
      <c r="C760" s="144">
        <v>4</v>
      </c>
      <c r="D760" s="144" t="s">
        <v>1166</v>
      </c>
      <c r="E760" s="145">
        <v>45012</v>
      </c>
      <c r="F760" s="146">
        <v>18535.98</v>
      </c>
      <c r="G760" s="147">
        <v>4</v>
      </c>
      <c r="H760" s="147">
        <v>38.838709677419352</v>
      </c>
      <c r="I760" s="145">
        <v>45291</v>
      </c>
      <c r="J760" s="146">
        <v>386.16624999999999</v>
      </c>
      <c r="K760" s="146">
        <v>3537.81</v>
      </c>
      <c r="L760" s="146">
        <v>14998.17</v>
      </c>
    </row>
    <row r="761" spans="1:12" hidden="1" x14ac:dyDescent="0.25">
      <c r="A761" s="148" t="s">
        <v>1532</v>
      </c>
      <c r="B761" s="148" t="s">
        <v>1409</v>
      </c>
      <c r="C761" s="148">
        <v>4</v>
      </c>
      <c r="D761" s="148" t="s">
        <v>1166</v>
      </c>
      <c r="E761" s="149">
        <v>45012</v>
      </c>
      <c r="F761" s="150">
        <v>18535.98</v>
      </c>
      <c r="G761" s="151">
        <v>4</v>
      </c>
      <c r="H761" s="151">
        <v>38.838709677419352</v>
      </c>
      <c r="I761" s="149">
        <v>45291</v>
      </c>
      <c r="J761" s="150">
        <v>386.16624999999999</v>
      </c>
      <c r="K761" s="150">
        <v>3537.81</v>
      </c>
      <c r="L761" s="150">
        <v>14998.17</v>
      </c>
    </row>
    <row r="762" spans="1:12" hidden="1" x14ac:dyDescent="0.25">
      <c r="A762" s="144" t="s">
        <v>1533</v>
      </c>
      <c r="B762" s="144" t="s">
        <v>1409</v>
      </c>
      <c r="C762" s="144">
        <v>4</v>
      </c>
      <c r="D762" s="144" t="s">
        <v>1166</v>
      </c>
      <c r="E762" s="145">
        <v>45012</v>
      </c>
      <c r="F762" s="146">
        <v>18535.98</v>
      </c>
      <c r="G762" s="147">
        <v>4</v>
      </c>
      <c r="H762" s="147">
        <v>38.838709677419352</v>
      </c>
      <c r="I762" s="145">
        <v>45291</v>
      </c>
      <c r="J762" s="146">
        <v>386.16624999999999</v>
      </c>
      <c r="K762" s="146">
        <v>3537.81</v>
      </c>
      <c r="L762" s="146">
        <v>14998.17</v>
      </c>
    </row>
    <row r="763" spans="1:12" hidden="1" x14ac:dyDescent="0.25">
      <c r="A763" s="148" t="s">
        <v>1534</v>
      </c>
      <c r="B763" s="148" t="s">
        <v>1409</v>
      </c>
      <c r="C763" s="148">
        <v>4</v>
      </c>
      <c r="D763" s="148" t="s">
        <v>1166</v>
      </c>
      <c r="E763" s="149">
        <v>45012</v>
      </c>
      <c r="F763" s="150">
        <v>18535.98</v>
      </c>
      <c r="G763" s="151">
        <v>4</v>
      </c>
      <c r="H763" s="151">
        <v>38.838709677419352</v>
      </c>
      <c r="I763" s="149">
        <v>45291</v>
      </c>
      <c r="J763" s="150">
        <v>386.16624999999999</v>
      </c>
      <c r="K763" s="150">
        <v>3537.81</v>
      </c>
      <c r="L763" s="150">
        <v>14998.17</v>
      </c>
    </row>
    <row r="764" spans="1:12" hidden="1" x14ac:dyDescent="0.25">
      <c r="A764" s="144" t="s">
        <v>1535</v>
      </c>
      <c r="B764" s="144" t="s">
        <v>1409</v>
      </c>
      <c r="C764" s="144">
        <v>4</v>
      </c>
      <c r="D764" s="144" t="s">
        <v>1166</v>
      </c>
      <c r="E764" s="145">
        <v>45012</v>
      </c>
      <c r="F764" s="146">
        <v>18535.98</v>
      </c>
      <c r="G764" s="147">
        <v>4</v>
      </c>
      <c r="H764" s="147">
        <v>38.838709677419352</v>
      </c>
      <c r="I764" s="145">
        <v>45291</v>
      </c>
      <c r="J764" s="146">
        <v>386.16624999999999</v>
      </c>
      <c r="K764" s="146">
        <v>3537.81</v>
      </c>
      <c r="L764" s="146">
        <v>14998.17</v>
      </c>
    </row>
    <row r="765" spans="1:12" hidden="1" x14ac:dyDescent="0.25">
      <c r="A765" s="148" t="s">
        <v>1536</v>
      </c>
      <c r="B765" s="148" t="s">
        <v>1409</v>
      </c>
      <c r="C765" s="148">
        <v>4</v>
      </c>
      <c r="D765" s="148" t="s">
        <v>1166</v>
      </c>
      <c r="E765" s="149">
        <v>45012</v>
      </c>
      <c r="F765" s="150">
        <v>18535.98</v>
      </c>
      <c r="G765" s="151">
        <v>4</v>
      </c>
      <c r="H765" s="151">
        <v>38.838709677419352</v>
      </c>
      <c r="I765" s="149">
        <v>45291</v>
      </c>
      <c r="J765" s="150">
        <v>386.16624999999999</v>
      </c>
      <c r="K765" s="150">
        <v>3537.81</v>
      </c>
      <c r="L765" s="150">
        <v>14998.17</v>
      </c>
    </row>
    <row r="766" spans="1:12" hidden="1" x14ac:dyDescent="0.25">
      <c r="A766" s="144" t="s">
        <v>1537</v>
      </c>
      <c r="B766" s="144" t="s">
        <v>1409</v>
      </c>
      <c r="C766" s="144">
        <v>4</v>
      </c>
      <c r="D766" s="144" t="s">
        <v>1166</v>
      </c>
      <c r="E766" s="145">
        <v>45012</v>
      </c>
      <c r="F766" s="146">
        <v>18535.98</v>
      </c>
      <c r="G766" s="147">
        <v>4</v>
      </c>
      <c r="H766" s="147">
        <v>38.838709677419352</v>
      </c>
      <c r="I766" s="145">
        <v>45291</v>
      </c>
      <c r="J766" s="146">
        <v>386.16624999999999</v>
      </c>
      <c r="K766" s="146">
        <v>3537.81</v>
      </c>
      <c r="L766" s="146">
        <v>14998.17</v>
      </c>
    </row>
    <row r="767" spans="1:12" hidden="1" x14ac:dyDescent="0.25">
      <c r="A767" s="148" t="s">
        <v>1538</v>
      </c>
      <c r="B767" s="148" t="s">
        <v>1409</v>
      </c>
      <c r="C767" s="148">
        <v>4</v>
      </c>
      <c r="D767" s="148" t="s">
        <v>1166</v>
      </c>
      <c r="E767" s="149">
        <v>45012</v>
      </c>
      <c r="F767" s="150">
        <v>18535.98</v>
      </c>
      <c r="G767" s="151">
        <v>4</v>
      </c>
      <c r="H767" s="151">
        <v>38.838709677419352</v>
      </c>
      <c r="I767" s="149">
        <v>45291</v>
      </c>
      <c r="J767" s="150">
        <v>386.16624999999999</v>
      </c>
      <c r="K767" s="150">
        <v>3537.81</v>
      </c>
      <c r="L767" s="150">
        <v>14998.17</v>
      </c>
    </row>
    <row r="768" spans="1:12" hidden="1" x14ac:dyDescent="0.25">
      <c r="A768" s="144" t="s">
        <v>1539</v>
      </c>
      <c r="B768" s="144" t="s">
        <v>1409</v>
      </c>
      <c r="C768" s="144">
        <v>4</v>
      </c>
      <c r="D768" s="144" t="s">
        <v>1166</v>
      </c>
      <c r="E768" s="145">
        <v>45012</v>
      </c>
      <c r="F768" s="146">
        <v>18535.98</v>
      </c>
      <c r="G768" s="147">
        <v>4</v>
      </c>
      <c r="H768" s="147">
        <v>38.838709677419352</v>
      </c>
      <c r="I768" s="145">
        <v>45291</v>
      </c>
      <c r="J768" s="146">
        <v>386.16624999999999</v>
      </c>
      <c r="K768" s="146">
        <v>3537.81</v>
      </c>
      <c r="L768" s="146">
        <v>14998.17</v>
      </c>
    </row>
    <row r="769" spans="1:12" hidden="1" x14ac:dyDescent="0.25">
      <c r="A769" s="148" t="s">
        <v>1540</v>
      </c>
      <c r="B769" s="148" t="s">
        <v>1409</v>
      </c>
      <c r="C769" s="148">
        <v>4</v>
      </c>
      <c r="D769" s="148" t="s">
        <v>1166</v>
      </c>
      <c r="E769" s="149">
        <v>45012</v>
      </c>
      <c r="F769" s="150">
        <v>18403.669999999998</v>
      </c>
      <c r="G769" s="151">
        <v>4</v>
      </c>
      <c r="H769" s="151">
        <v>38.838709677419352</v>
      </c>
      <c r="I769" s="149">
        <v>45291</v>
      </c>
      <c r="J769" s="150">
        <v>383.40979166666665</v>
      </c>
      <c r="K769" s="150">
        <v>3512.53</v>
      </c>
      <c r="L769" s="150">
        <v>14891.14</v>
      </c>
    </row>
    <row r="770" spans="1:12" hidden="1" x14ac:dyDescent="0.25">
      <c r="A770" s="144" t="s">
        <v>1541</v>
      </c>
      <c r="B770" s="144" t="s">
        <v>1409</v>
      </c>
      <c r="C770" s="144">
        <v>4</v>
      </c>
      <c r="D770" s="144" t="s">
        <v>1166</v>
      </c>
      <c r="E770" s="145">
        <v>45012</v>
      </c>
      <c r="F770" s="146">
        <v>12353.17</v>
      </c>
      <c r="G770" s="147">
        <v>4</v>
      </c>
      <c r="H770" s="147">
        <v>38.838709677419352</v>
      </c>
      <c r="I770" s="145">
        <v>45291</v>
      </c>
      <c r="J770" s="146">
        <v>257.35770833333333</v>
      </c>
      <c r="K770" s="146">
        <v>2357.75</v>
      </c>
      <c r="L770" s="146">
        <v>9995.42</v>
      </c>
    </row>
    <row r="771" spans="1:12" hidden="1" x14ac:dyDescent="0.25">
      <c r="A771" s="148" t="s">
        <v>1542</v>
      </c>
      <c r="B771" s="148" t="s">
        <v>1409</v>
      </c>
      <c r="C771" s="148">
        <v>4</v>
      </c>
      <c r="D771" s="148" t="s">
        <v>1251</v>
      </c>
      <c r="E771" s="149">
        <v>45012</v>
      </c>
      <c r="F771" s="150">
        <v>12353.17</v>
      </c>
      <c r="G771" s="151">
        <v>4</v>
      </c>
      <c r="H771" s="151">
        <v>38.838709677419352</v>
      </c>
      <c r="I771" s="149">
        <v>45291</v>
      </c>
      <c r="J771" s="150">
        <v>257.35770833333333</v>
      </c>
      <c r="K771" s="150">
        <v>2357.75</v>
      </c>
      <c r="L771" s="150">
        <v>9995.42</v>
      </c>
    </row>
    <row r="772" spans="1:12" hidden="1" x14ac:dyDescent="0.25">
      <c r="A772" s="144" t="s">
        <v>1543</v>
      </c>
      <c r="B772" s="144" t="s">
        <v>1409</v>
      </c>
      <c r="C772" s="144">
        <v>4</v>
      </c>
      <c r="D772" s="144" t="s">
        <v>1251</v>
      </c>
      <c r="E772" s="145">
        <v>45012</v>
      </c>
      <c r="F772" s="146">
        <v>12353.17</v>
      </c>
      <c r="G772" s="147">
        <v>4</v>
      </c>
      <c r="H772" s="147">
        <v>38.838709677419352</v>
      </c>
      <c r="I772" s="145">
        <v>45291</v>
      </c>
      <c r="J772" s="146">
        <v>257.35770833333333</v>
      </c>
      <c r="K772" s="146">
        <v>2357.75</v>
      </c>
      <c r="L772" s="146">
        <v>9995.42</v>
      </c>
    </row>
    <row r="773" spans="1:12" hidden="1" x14ac:dyDescent="0.25">
      <c r="A773" s="148" t="s">
        <v>1544</v>
      </c>
      <c r="B773" s="148" t="s">
        <v>1409</v>
      </c>
      <c r="C773" s="148">
        <v>4</v>
      </c>
      <c r="D773" s="148" t="s">
        <v>1251</v>
      </c>
      <c r="E773" s="149">
        <v>45012</v>
      </c>
      <c r="F773" s="150">
        <v>12353.17</v>
      </c>
      <c r="G773" s="151">
        <v>4</v>
      </c>
      <c r="H773" s="151">
        <v>38.838709677419352</v>
      </c>
      <c r="I773" s="149">
        <v>45291</v>
      </c>
      <c r="J773" s="150">
        <v>257.35770833333333</v>
      </c>
      <c r="K773" s="150">
        <v>2357.75</v>
      </c>
      <c r="L773" s="150">
        <v>9995.42</v>
      </c>
    </row>
    <row r="774" spans="1:12" hidden="1" x14ac:dyDescent="0.25">
      <c r="A774" s="144" t="s">
        <v>1545</v>
      </c>
      <c r="B774" s="144" t="s">
        <v>1409</v>
      </c>
      <c r="C774" s="144">
        <v>4</v>
      </c>
      <c r="D774" s="144" t="s">
        <v>1251</v>
      </c>
      <c r="E774" s="145">
        <v>45012</v>
      </c>
      <c r="F774" s="146">
        <v>12353.17</v>
      </c>
      <c r="G774" s="147">
        <v>4</v>
      </c>
      <c r="H774" s="147">
        <v>38.838709677419352</v>
      </c>
      <c r="I774" s="145">
        <v>45291</v>
      </c>
      <c r="J774" s="146">
        <v>257.35770833333333</v>
      </c>
      <c r="K774" s="146">
        <v>2357.75</v>
      </c>
      <c r="L774" s="146">
        <v>9995.42</v>
      </c>
    </row>
    <row r="775" spans="1:12" hidden="1" x14ac:dyDescent="0.25">
      <c r="A775" s="148" t="s">
        <v>1546</v>
      </c>
      <c r="B775" s="148" t="s">
        <v>1409</v>
      </c>
      <c r="C775" s="148">
        <v>4</v>
      </c>
      <c r="D775" s="148" t="s">
        <v>1547</v>
      </c>
      <c r="E775" s="149">
        <v>45012</v>
      </c>
      <c r="F775" s="150">
        <v>12353.17</v>
      </c>
      <c r="G775" s="151">
        <v>4</v>
      </c>
      <c r="H775" s="151">
        <v>38.838709677419352</v>
      </c>
      <c r="I775" s="149">
        <v>45291</v>
      </c>
      <c r="J775" s="150">
        <v>257.35770833333333</v>
      </c>
      <c r="K775" s="150">
        <v>2357.75</v>
      </c>
      <c r="L775" s="150">
        <v>9995.42</v>
      </c>
    </row>
    <row r="776" spans="1:12" hidden="1" x14ac:dyDescent="0.25">
      <c r="A776" s="144" t="s">
        <v>1548</v>
      </c>
      <c r="B776" s="144" t="s">
        <v>1409</v>
      </c>
      <c r="C776" s="144">
        <v>4</v>
      </c>
      <c r="D776" s="144" t="s">
        <v>1166</v>
      </c>
      <c r="E776" s="145">
        <v>45012</v>
      </c>
      <c r="F776" s="146">
        <v>12353.17</v>
      </c>
      <c r="G776" s="147">
        <v>4</v>
      </c>
      <c r="H776" s="147">
        <v>38.838709677419352</v>
      </c>
      <c r="I776" s="145">
        <v>45291</v>
      </c>
      <c r="J776" s="146">
        <v>257.35770833333333</v>
      </c>
      <c r="K776" s="146">
        <v>2357.75</v>
      </c>
      <c r="L776" s="146">
        <v>9995.42</v>
      </c>
    </row>
    <row r="777" spans="1:12" hidden="1" x14ac:dyDescent="0.25">
      <c r="A777" s="148" t="s">
        <v>1549</v>
      </c>
      <c r="B777" s="148" t="s">
        <v>1409</v>
      </c>
      <c r="C777" s="148">
        <v>4</v>
      </c>
      <c r="D777" s="148" t="s">
        <v>1166</v>
      </c>
      <c r="E777" s="149">
        <v>45012</v>
      </c>
      <c r="F777" s="150">
        <v>12353.17</v>
      </c>
      <c r="G777" s="151">
        <v>4</v>
      </c>
      <c r="H777" s="151">
        <v>38.838709677419352</v>
      </c>
      <c r="I777" s="149">
        <v>45291</v>
      </c>
      <c r="J777" s="150">
        <v>257.35770833333333</v>
      </c>
      <c r="K777" s="150">
        <v>2357.75</v>
      </c>
      <c r="L777" s="150">
        <v>9995.42</v>
      </c>
    </row>
    <row r="778" spans="1:12" hidden="1" x14ac:dyDescent="0.25">
      <c r="A778" s="144" t="s">
        <v>1550</v>
      </c>
      <c r="B778" s="144" t="s">
        <v>1409</v>
      </c>
      <c r="C778" s="144">
        <v>4</v>
      </c>
      <c r="D778" s="144" t="s">
        <v>1056</v>
      </c>
      <c r="E778" s="145">
        <v>45012</v>
      </c>
      <c r="F778" s="146">
        <v>12353.17</v>
      </c>
      <c r="G778" s="147">
        <v>4</v>
      </c>
      <c r="H778" s="147">
        <v>38.838709677419352</v>
      </c>
      <c r="I778" s="145">
        <v>45291</v>
      </c>
      <c r="J778" s="146">
        <v>257.35770833333333</v>
      </c>
      <c r="K778" s="146">
        <v>2357.75</v>
      </c>
      <c r="L778" s="146">
        <v>9995.42</v>
      </c>
    </row>
    <row r="779" spans="1:12" hidden="1" x14ac:dyDescent="0.25">
      <c r="A779" s="148" t="s">
        <v>1551</v>
      </c>
      <c r="B779" s="148" t="s">
        <v>1409</v>
      </c>
      <c r="C779" s="148">
        <v>4</v>
      </c>
      <c r="D779" s="148" t="s">
        <v>1056</v>
      </c>
      <c r="E779" s="149">
        <v>45012</v>
      </c>
      <c r="F779" s="150">
        <v>12353.17</v>
      </c>
      <c r="G779" s="151">
        <v>4</v>
      </c>
      <c r="H779" s="151">
        <v>38.838709677419352</v>
      </c>
      <c r="I779" s="149">
        <v>45291</v>
      </c>
      <c r="J779" s="150">
        <v>257.35770833333333</v>
      </c>
      <c r="K779" s="150">
        <v>2357.75</v>
      </c>
      <c r="L779" s="150">
        <v>9995.42</v>
      </c>
    </row>
    <row r="780" spans="1:12" hidden="1" x14ac:dyDescent="0.25">
      <c r="A780" s="144" t="s">
        <v>1552</v>
      </c>
      <c r="B780" s="144" t="s">
        <v>1409</v>
      </c>
      <c r="C780" s="144">
        <v>4</v>
      </c>
      <c r="D780" s="144" t="s">
        <v>1087</v>
      </c>
      <c r="E780" s="145">
        <v>45012</v>
      </c>
      <c r="F780" s="146">
        <v>12353.17</v>
      </c>
      <c r="G780" s="147">
        <v>4</v>
      </c>
      <c r="H780" s="147">
        <v>38.838709677419352</v>
      </c>
      <c r="I780" s="145">
        <v>45291</v>
      </c>
      <c r="J780" s="146">
        <v>257.35770833333333</v>
      </c>
      <c r="K780" s="146">
        <v>2357.75</v>
      </c>
      <c r="L780" s="146">
        <v>9995.42</v>
      </c>
    </row>
    <row r="781" spans="1:12" hidden="1" x14ac:dyDescent="0.25">
      <c r="A781" s="148" t="s">
        <v>1553</v>
      </c>
      <c r="B781" s="148" t="s">
        <v>1409</v>
      </c>
      <c r="C781" s="148">
        <v>4</v>
      </c>
      <c r="D781" s="148" t="s">
        <v>1087</v>
      </c>
      <c r="E781" s="149">
        <v>45012</v>
      </c>
      <c r="F781" s="150">
        <v>12353.17</v>
      </c>
      <c r="G781" s="151">
        <v>4</v>
      </c>
      <c r="H781" s="151">
        <v>38.838709677419352</v>
      </c>
      <c r="I781" s="149">
        <v>45291</v>
      </c>
      <c r="J781" s="150">
        <v>257.35770833333333</v>
      </c>
      <c r="K781" s="150">
        <v>2357.75</v>
      </c>
      <c r="L781" s="150">
        <v>9995.42</v>
      </c>
    </row>
    <row r="782" spans="1:12" hidden="1" x14ac:dyDescent="0.25">
      <c r="A782" s="144" t="s">
        <v>1554</v>
      </c>
      <c r="B782" s="144" t="s">
        <v>1409</v>
      </c>
      <c r="C782" s="144">
        <v>4</v>
      </c>
      <c r="D782" s="144" t="s">
        <v>1050</v>
      </c>
      <c r="E782" s="145">
        <v>45012</v>
      </c>
      <c r="F782" s="146">
        <v>12353.17</v>
      </c>
      <c r="G782" s="147">
        <v>4</v>
      </c>
      <c r="H782" s="147">
        <v>38.838709677419352</v>
      </c>
      <c r="I782" s="145">
        <v>45291</v>
      </c>
      <c r="J782" s="146">
        <v>257.35770833333333</v>
      </c>
      <c r="K782" s="146">
        <v>2357.75</v>
      </c>
      <c r="L782" s="146">
        <v>9995.42</v>
      </c>
    </row>
    <row r="783" spans="1:12" hidden="1" x14ac:dyDescent="0.25">
      <c r="A783" s="148" t="s">
        <v>1555</v>
      </c>
      <c r="B783" s="148" t="s">
        <v>1409</v>
      </c>
      <c r="C783" s="148">
        <v>4</v>
      </c>
      <c r="D783" s="148" t="s">
        <v>1050</v>
      </c>
      <c r="E783" s="149">
        <v>45012</v>
      </c>
      <c r="F783" s="150">
        <v>12353.17</v>
      </c>
      <c r="G783" s="151">
        <v>4</v>
      </c>
      <c r="H783" s="151">
        <v>38.838709677419352</v>
      </c>
      <c r="I783" s="149">
        <v>45291</v>
      </c>
      <c r="J783" s="150">
        <v>257.35770833333333</v>
      </c>
      <c r="K783" s="150">
        <v>2357.75</v>
      </c>
      <c r="L783" s="150">
        <v>9995.42</v>
      </c>
    </row>
    <row r="784" spans="1:12" hidden="1" x14ac:dyDescent="0.25">
      <c r="A784" s="144" t="s">
        <v>1556</v>
      </c>
      <c r="B784" s="144" t="s">
        <v>1409</v>
      </c>
      <c r="C784" s="144">
        <v>4</v>
      </c>
      <c r="D784" s="144" t="s">
        <v>1251</v>
      </c>
      <c r="E784" s="145">
        <v>45012</v>
      </c>
      <c r="F784" s="146">
        <v>12353.17</v>
      </c>
      <c r="G784" s="147">
        <v>4</v>
      </c>
      <c r="H784" s="147">
        <v>38.838709677419352</v>
      </c>
      <c r="I784" s="145">
        <v>45291</v>
      </c>
      <c r="J784" s="146">
        <v>257.35770833333333</v>
      </c>
      <c r="K784" s="146">
        <v>2357.75</v>
      </c>
      <c r="L784" s="146">
        <v>9995.42</v>
      </c>
    </row>
    <row r="785" spans="1:12" hidden="1" x14ac:dyDescent="0.25">
      <c r="A785" s="148" t="s">
        <v>1557</v>
      </c>
      <c r="B785" s="148" t="s">
        <v>1409</v>
      </c>
      <c r="C785" s="148">
        <v>4</v>
      </c>
      <c r="D785" s="148" t="s">
        <v>1138</v>
      </c>
      <c r="E785" s="149">
        <v>45012</v>
      </c>
      <c r="F785" s="150">
        <v>12353.17</v>
      </c>
      <c r="G785" s="151">
        <v>4</v>
      </c>
      <c r="H785" s="151">
        <v>38.838709677419352</v>
      </c>
      <c r="I785" s="149">
        <v>45291</v>
      </c>
      <c r="J785" s="150">
        <v>257.35770833333333</v>
      </c>
      <c r="K785" s="150">
        <v>2357.75</v>
      </c>
      <c r="L785" s="150">
        <v>9995.42</v>
      </c>
    </row>
    <row r="786" spans="1:12" hidden="1" x14ac:dyDescent="0.25">
      <c r="A786" s="144" t="s">
        <v>1558</v>
      </c>
      <c r="B786" s="144" t="s">
        <v>1409</v>
      </c>
      <c r="C786" s="144">
        <v>4</v>
      </c>
      <c r="D786" s="144" t="s">
        <v>1274</v>
      </c>
      <c r="E786" s="145">
        <v>45012</v>
      </c>
      <c r="F786" s="146">
        <v>12353.17</v>
      </c>
      <c r="G786" s="147">
        <v>4</v>
      </c>
      <c r="H786" s="147">
        <v>38.838709677419352</v>
      </c>
      <c r="I786" s="145">
        <v>45291</v>
      </c>
      <c r="J786" s="146">
        <v>257.35770833333333</v>
      </c>
      <c r="K786" s="146">
        <v>2357.75</v>
      </c>
      <c r="L786" s="146">
        <v>9995.42</v>
      </c>
    </row>
    <row r="787" spans="1:12" hidden="1" x14ac:dyDescent="0.25">
      <c r="A787" s="148" t="s">
        <v>1559</v>
      </c>
      <c r="B787" s="148" t="s">
        <v>1409</v>
      </c>
      <c r="C787" s="148">
        <v>4</v>
      </c>
      <c r="D787" s="148" t="s">
        <v>1336</v>
      </c>
      <c r="E787" s="149">
        <v>45012</v>
      </c>
      <c r="F787" s="150">
        <v>12353.17</v>
      </c>
      <c r="G787" s="151">
        <v>4</v>
      </c>
      <c r="H787" s="151">
        <v>38.838709677419352</v>
      </c>
      <c r="I787" s="149">
        <v>45291</v>
      </c>
      <c r="J787" s="150">
        <v>257.35770833333333</v>
      </c>
      <c r="K787" s="150">
        <v>2357.75</v>
      </c>
      <c r="L787" s="150">
        <v>9995.42</v>
      </c>
    </row>
    <row r="788" spans="1:12" hidden="1" x14ac:dyDescent="0.25">
      <c r="A788" s="144" t="s">
        <v>1560</v>
      </c>
      <c r="B788" s="144" t="s">
        <v>1409</v>
      </c>
      <c r="C788" s="144">
        <v>4</v>
      </c>
      <c r="D788" s="144" t="s">
        <v>1138</v>
      </c>
      <c r="E788" s="145">
        <v>45012</v>
      </c>
      <c r="F788" s="146">
        <v>12353.17</v>
      </c>
      <c r="G788" s="147">
        <v>4</v>
      </c>
      <c r="H788" s="147">
        <v>38.838709677419352</v>
      </c>
      <c r="I788" s="145">
        <v>45291</v>
      </c>
      <c r="J788" s="146">
        <v>257.35770833333333</v>
      </c>
      <c r="K788" s="146">
        <v>2357.75</v>
      </c>
      <c r="L788" s="146">
        <v>9995.42</v>
      </c>
    </row>
    <row r="789" spans="1:12" hidden="1" x14ac:dyDescent="0.25">
      <c r="A789" s="148" t="s">
        <v>1561</v>
      </c>
      <c r="B789" s="148" t="s">
        <v>1409</v>
      </c>
      <c r="C789" s="148">
        <v>4</v>
      </c>
      <c r="D789" s="148" t="s">
        <v>1251</v>
      </c>
      <c r="E789" s="149">
        <v>45012</v>
      </c>
      <c r="F789" s="150">
        <v>12353.17</v>
      </c>
      <c r="G789" s="151">
        <v>4</v>
      </c>
      <c r="H789" s="151">
        <v>38.838709677419352</v>
      </c>
      <c r="I789" s="149">
        <v>45291</v>
      </c>
      <c r="J789" s="150">
        <v>257.35770833333333</v>
      </c>
      <c r="K789" s="150">
        <v>2357.75</v>
      </c>
      <c r="L789" s="150">
        <v>9995.42</v>
      </c>
    </row>
    <row r="790" spans="1:12" hidden="1" x14ac:dyDescent="0.25">
      <c r="A790" s="144" t="s">
        <v>1562</v>
      </c>
      <c r="B790" s="144" t="s">
        <v>1409</v>
      </c>
      <c r="C790" s="144">
        <v>4</v>
      </c>
      <c r="D790" s="144" t="s">
        <v>1251</v>
      </c>
      <c r="E790" s="145">
        <v>45012</v>
      </c>
      <c r="F790" s="146">
        <v>12353.17</v>
      </c>
      <c r="G790" s="147">
        <v>4</v>
      </c>
      <c r="H790" s="147">
        <v>38.838709677419352</v>
      </c>
      <c r="I790" s="145">
        <v>45291</v>
      </c>
      <c r="J790" s="146">
        <v>257.35770833333333</v>
      </c>
      <c r="K790" s="146">
        <v>2357.75</v>
      </c>
      <c r="L790" s="146">
        <v>9995.42</v>
      </c>
    </row>
    <row r="791" spans="1:12" hidden="1" x14ac:dyDescent="0.25">
      <c r="A791" s="148" t="s">
        <v>1563</v>
      </c>
      <c r="B791" s="148" t="s">
        <v>1564</v>
      </c>
      <c r="C791" s="148">
        <v>4</v>
      </c>
      <c r="D791" s="148" t="s">
        <v>1090</v>
      </c>
      <c r="E791" s="149">
        <v>45012</v>
      </c>
      <c r="F791" s="150">
        <v>12353.17</v>
      </c>
      <c r="G791" s="151">
        <v>4</v>
      </c>
      <c r="H791" s="151">
        <v>38.838709677419352</v>
      </c>
      <c r="I791" s="149">
        <v>45291</v>
      </c>
      <c r="J791" s="150">
        <v>257.35770833333333</v>
      </c>
      <c r="K791" s="150">
        <v>2357.75</v>
      </c>
      <c r="L791" s="150">
        <v>9995.42</v>
      </c>
    </row>
    <row r="792" spans="1:12" hidden="1" x14ac:dyDescent="0.25">
      <c r="A792" s="144" t="s">
        <v>1565</v>
      </c>
      <c r="B792" s="144" t="s">
        <v>1564</v>
      </c>
      <c r="C792" s="144">
        <v>4</v>
      </c>
      <c r="D792" s="144" t="s">
        <v>1090</v>
      </c>
      <c r="E792" s="145">
        <v>45012</v>
      </c>
      <c r="F792" s="146">
        <v>12353.17</v>
      </c>
      <c r="G792" s="147">
        <v>4</v>
      </c>
      <c r="H792" s="147">
        <v>38.838709677419352</v>
      </c>
      <c r="I792" s="145">
        <v>45291</v>
      </c>
      <c r="J792" s="146">
        <v>257.35770833333333</v>
      </c>
      <c r="K792" s="146">
        <v>2357.75</v>
      </c>
      <c r="L792" s="146">
        <v>9995.42</v>
      </c>
    </row>
    <row r="793" spans="1:12" hidden="1" x14ac:dyDescent="0.25">
      <c r="A793" s="148" t="s">
        <v>1566</v>
      </c>
      <c r="B793" s="148" t="s">
        <v>1567</v>
      </c>
      <c r="C793" s="148">
        <v>4</v>
      </c>
      <c r="D793" s="148" t="s">
        <v>1090</v>
      </c>
      <c r="E793" s="149">
        <v>45012</v>
      </c>
      <c r="F793" s="150">
        <v>12353.17</v>
      </c>
      <c r="G793" s="151">
        <v>4</v>
      </c>
      <c r="H793" s="151">
        <v>38.838709677419352</v>
      </c>
      <c r="I793" s="149">
        <v>45291</v>
      </c>
      <c r="J793" s="150">
        <v>257.35770833333333</v>
      </c>
      <c r="K793" s="150">
        <v>2357.75</v>
      </c>
      <c r="L793" s="150">
        <v>9995.42</v>
      </c>
    </row>
    <row r="794" spans="1:12" hidden="1" x14ac:dyDescent="0.25">
      <c r="A794" s="144" t="s">
        <v>1568</v>
      </c>
      <c r="B794" s="144" t="s">
        <v>1564</v>
      </c>
      <c r="C794" s="144">
        <v>4</v>
      </c>
      <c r="D794" s="144" t="s">
        <v>1090</v>
      </c>
      <c r="E794" s="145">
        <v>45012</v>
      </c>
      <c r="F794" s="146">
        <v>12353.17</v>
      </c>
      <c r="G794" s="147">
        <v>4</v>
      </c>
      <c r="H794" s="147">
        <v>38.838709677419352</v>
      </c>
      <c r="I794" s="145">
        <v>45291</v>
      </c>
      <c r="J794" s="146">
        <v>257.35770833333333</v>
      </c>
      <c r="K794" s="146">
        <v>2357.75</v>
      </c>
      <c r="L794" s="146">
        <v>9995.42</v>
      </c>
    </row>
    <row r="795" spans="1:12" hidden="1" x14ac:dyDescent="0.25">
      <c r="A795" s="148" t="s">
        <v>1569</v>
      </c>
      <c r="B795" s="148" t="s">
        <v>1409</v>
      </c>
      <c r="C795" s="148">
        <v>4</v>
      </c>
      <c r="D795" s="148" t="s">
        <v>1570</v>
      </c>
      <c r="E795" s="149">
        <v>45012</v>
      </c>
      <c r="F795" s="150">
        <v>12353.17</v>
      </c>
      <c r="G795" s="151">
        <v>4</v>
      </c>
      <c r="H795" s="151">
        <v>38.838709677419352</v>
      </c>
      <c r="I795" s="149">
        <v>45291</v>
      </c>
      <c r="J795" s="150">
        <v>257.35770833333333</v>
      </c>
      <c r="K795" s="150">
        <v>2357.75</v>
      </c>
      <c r="L795" s="150">
        <v>9995.42</v>
      </c>
    </row>
    <row r="796" spans="1:12" hidden="1" x14ac:dyDescent="0.25">
      <c r="A796" s="144" t="s">
        <v>1571</v>
      </c>
      <c r="B796" s="144" t="s">
        <v>1409</v>
      </c>
      <c r="C796" s="144">
        <v>4</v>
      </c>
      <c r="D796" s="144" t="s">
        <v>1076</v>
      </c>
      <c r="E796" s="145">
        <v>45012</v>
      </c>
      <c r="F796" s="146">
        <v>12353.17</v>
      </c>
      <c r="G796" s="147">
        <v>4</v>
      </c>
      <c r="H796" s="147">
        <v>38.838709677419352</v>
      </c>
      <c r="I796" s="145">
        <v>45291</v>
      </c>
      <c r="J796" s="146">
        <v>257.35770833333333</v>
      </c>
      <c r="K796" s="146">
        <v>2357.75</v>
      </c>
      <c r="L796" s="146">
        <v>9995.42</v>
      </c>
    </row>
    <row r="797" spans="1:12" hidden="1" x14ac:dyDescent="0.25">
      <c r="A797" s="148" t="s">
        <v>1572</v>
      </c>
      <c r="B797" s="148" t="s">
        <v>1409</v>
      </c>
      <c r="C797" s="148">
        <v>4</v>
      </c>
      <c r="D797" s="148" t="s">
        <v>1570</v>
      </c>
      <c r="E797" s="149">
        <v>45012</v>
      </c>
      <c r="F797" s="150">
        <v>12353.17</v>
      </c>
      <c r="G797" s="151">
        <v>4</v>
      </c>
      <c r="H797" s="151">
        <v>38.838709677419352</v>
      </c>
      <c r="I797" s="149">
        <v>45291</v>
      </c>
      <c r="J797" s="150">
        <v>257.35770833333333</v>
      </c>
      <c r="K797" s="150">
        <v>2357.75</v>
      </c>
      <c r="L797" s="150">
        <v>9995.42</v>
      </c>
    </row>
    <row r="798" spans="1:12" hidden="1" x14ac:dyDescent="0.25">
      <c r="A798" s="144" t="s">
        <v>1573</v>
      </c>
      <c r="B798" s="144" t="s">
        <v>1409</v>
      </c>
      <c r="C798" s="144">
        <v>4</v>
      </c>
      <c r="D798" s="144" t="s">
        <v>1076</v>
      </c>
      <c r="E798" s="145">
        <v>45012</v>
      </c>
      <c r="F798" s="146">
        <v>12353.17</v>
      </c>
      <c r="G798" s="147">
        <v>4</v>
      </c>
      <c r="H798" s="147">
        <v>38.838709677419352</v>
      </c>
      <c r="I798" s="145">
        <v>45291</v>
      </c>
      <c r="J798" s="146">
        <v>257.35770833333333</v>
      </c>
      <c r="K798" s="146">
        <v>2357.75</v>
      </c>
      <c r="L798" s="146">
        <v>9995.42</v>
      </c>
    </row>
    <row r="799" spans="1:12" hidden="1" x14ac:dyDescent="0.25">
      <c r="A799" s="148" t="s">
        <v>1574</v>
      </c>
      <c r="B799" s="148" t="s">
        <v>1409</v>
      </c>
      <c r="C799" s="148">
        <v>4</v>
      </c>
      <c r="D799" s="148" t="s">
        <v>1076</v>
      </c>
      <c r="E799" s="149">
        <v>45012</v>
      </c>
      <c r="F799" s="150">
        <v>12353.17</v>
      </c>
      <c r="G799" s="151">
        <v>4</v>
      </c>
      <c r="H799" s="151">
        <v>38.838709677419352</v>
      </c>
      <c r="I799" s="149">
        <v>45291</v>
      </c>
      <c r="J799" s="150">
        <v>257.35770833333333</v>
      </c>
      <c r="K799" s="150">
        <v>2357.75</v>
      </c>
      <c r="L799" s="150">
        <v>9995.42</v>
      </c>
    </row>
    <row r="800" spans="1:12" hidden="1" x14ac:dyDescent="0.25">
      <c r="A800" s="144" t="s">
        <v>1575</v>
      </c>
      <c r="B800" s="144" t="s">
        <v>1409</v>
      </c>
      <c r="C800" s="144">
        <v>4</v>
      </c>
      <c r="D800" s="144" t="s">
        <v>1251</v>
      </c>
      <c r="E800" s="145">
        <v>45012</v>
      </c>
      <c r="F800" s="146">
        <v>12353.17</v>
      </c>
      <c r="G800" s="147">
        <v>4</v>
      </c>
      <c r="H800" s="147">
        <v>38.838709677419352</v>
      </c>
      <c r="I800" s="145">
        <v>45291</v>
      </c>
      <c r="J800" s="146">
        <v>257.35770833333333</v>
      </c>
      <c r="K800" s="146">
        <v>2357.75</v>
      </c>
      <c r="L800" s="146">
        <v>9995.42</v>
      </c>
    </row>
    <row r="801" spans="1:12" hidden="1" x14ac:dyDescent="0.25">
      <c r="A801" s="148" t="s">
        <v>1576</v>
      </c>
      <c r="B801" s="148" t="s">
        <v>1409</v>
      </c>
      <c r="C801" s="148">
        <v>4</v>
      </c>
      <c r="D801" s="148" t="s">
        <v>1076</v>
      </c>
      <c r="E801" s="149">
        <v>45012</v>
      </c>
      <c r="F801" s="150">
        <v>12353.17</v>
      </c>
      <c r="G801" s="151">
        <v>4</v>
      </c>
      <c r="H801" s="151">
        <v>38.838709677419352</v>
      </c>
      <c r="I801" s="149">
        <v>45291</v>
      </c>
      <c r="J801" s="150">
        <v>257.35770833333333</v>
      </c>
      <c r="K801" s="150">
        <v>2357.75</v>
      </c>
      <c r="L801" s="150">
        <v>9995.42</v>
      </c>
    </row>
    <row r="802" spans="1:12" hidden="1" x14ac:dyDescent="0.25">
      <c r="A802" s="144" t="s">
        <v>1577</v>
      </c>
      <c r="B802" s="144" t="s">
        <v>1409</v>
      </c>
      <c r="C802" s="144">
        <v>4</v>
      </c>
      <c r="D802" s="144" t="s">
        <v>1251</v>
      </c>
      <c r="E802" s="145">
        <v>45012</v>
      </c>
      <c r="F802" s="146">
        <v>12353.17</v>
      </c>
      <c r="G802" s="147">
        <v>4</v>
      </c>
      <c r="H802" s="147">
        <v>38.838709677419352</v>
      </c>
      <c r="I802" s="145">
        <v>45291</v>
      </c>
      <c r="J802" s="146">
        <v>257.35770833333333</v>
      </c>
      <c r="K802" s="146">
        <v>2357.75</v>
      </c>
      <c r="L802" s="146">
        <v>9995.42</v>
      </c>
    </row>
    <row r="803" spans="1:12" hidden="1" x14ac:dyDescent="0.25">
      <c r="A803" s="148" t="s">
        <v>1578</v>
      </c>
      <c r="B803" s="148" t="s">
        <v>1409</v>
      </c>
      <c r="C803" s="148">
        <v>4</v>
      </c>
      <c r="D803" s="148" t="s">
        <v>1251</v>
      </c>
      <c r="E803" s="149">
        <v>45012</v>
      </c>
      <c r="F803" s="150">
        <v>12353.17</v>
      </c>
      <c r="G803" s="151">
        <v>4</v>
      </c>
      <c r="H803" s="151">
        <v>38.838709677419352</v>
      </c>
      <c r="I803" s="149">
        <v>45291</v>
      </c>
      <c r="J803" s="150">
        <v>257.35770833333333</v>
      </c>
      <c r="K803" s="150">
        <v>2357.75</v>
      </c>
      <c r="L803" s="150">
        <v>9995.42</v>
      </c>
    </row>
    <row r="804" spans="1:12" hidden="1" x14ac:dyDescent="0.25">
      <c r="A804" s="144" t="s">
        <v>1579</v>
      </c>
      <c r="B804" s="144" t="s">
        <v>1409</v>
      </c>
      <c r="C804" s="144">
        <v>4</v>
      </c>
      <c r="D804" s="144" t="s">
        <v>680</v>
      </c>
      <c r="E804" s="145">
        <v>45012</v>
      </c>
      <c r="F804" s="146">
        <v>12353.17</v>
      </c>
      <c r="G804" s="147">
        <v>4</v>
      </c>
      <c r="H804" s="147">
        <v>38.838709677419352</v>
      </c>
      <c r="I804" s="145">
        <v>45291</v>
      </c>
      <c r="J804" s="146">
        <v>257.35770833333333</v>
      </c>
      <c r="K804" s="146">
        <v>2357.75</v>
      </c>
      <c r="L804" s="146">
        <v>9995.42</v>
      </c>
    </row>
    <row r="805" spans="1:12" hidden="1" x14ac:dyDescent="0.25">
      <c r="A805" s="148" t="s">
        <v>1580</v>
      </c>
      <c r="B805" s="148" t="s">
        <v>1409</v>
      </c>
      <c r="C805" s="148">
        <v>4</v>
      </c>
      <c r="D805" s="148" t="s">
        <v>1138</v>
      </c>
      <c r="E805" s="149">
        <v>45012</v>
      </c>
      <c r="F805" s="150">
        <v>12353.17</v>
      </c>
      <c r="G805" s="151">
        <v>4</v>
      </c>
      <c r="H805" s="151">
        <v>38.838709677419352</v>
      </c>
      <c r="I805" s="149">
        <v>45291</v>
      </c>
      <c r="J805" s="150">
        <v>257.35770833333333</v>
      </c>
      <c r="K805" s="150">
        <v>2357.75</v>
      </c>
      <c r="L805" s="150">
        <v>9995.42</v>
      </c>
    </row>
    <row r="806" spans="1:12" hidden="1" x14ac:dyDescent="0.25">
      <c r="A806" s="144" t="s">
        <v>1581</v>
      </c>
      <c r="B806" s="144" t="s">
        <v>1409</v>
      </c>
      <c r="C806" s="144">
        <v>4</v>
      </c>
      <c r="D806" s="144" t="s">
        <v>1138</v>
      </c>
      <c r="E806" s="145">
        <v>45012</v>
      </c>
      <c r="F806" s="146">
        <v>12353.17</v>
      </c>
      <c r="G806" s="147">
        <v>4</v>
      </c>
      <c r="H806" s="147">
        <v>38.838709677419352</v>
      </c>
      <c r="I806" s="145">
        <v>45291</v>
      </c>
      <c r="J806" s="146">
        <v>257.35770833333333</v>
      </c>
      <c r="K806" s="146">
        <v>2357.75</v>
      </c>
      <c r="L806" s="146">
        <v>9995.42</v>
      </c>
    </row>
    <row r="807" spans="1:12" hidden="1" x14ac:dyDescent="0.25">
      <c r="A807" s="148" t="s">
        <v>1582</v>
      </c>
      <c r="B807" s="148" t="s">
        <v>1409</v>
      </c>
      <c r="C807" s="148">
        <v>4</v>
      </c>
      <c r="D807" s="148" t="s">
        <v>1336</v>
      </c>
      <c r="E807" s="149">
        <v>45012</v>
      </c>
      <c r="F807" s="150">
        <v>40122.07</v>
      </c>
      <c r="G807" s="151">
        <v>4</v>
      </c>
      <c r="H807" s="151">
        <v>38.838709677419352</v>
      </c>
      <c r="I807" s="149">
        <v>45291</v>
      </c>
      <c r="J807" s="150">
        <v>835.87645833333329</v>
      </c>
      <c r="K807" s="150">
        <v>7657.74</v>
      </c>
      <c r="L807" s="150">
        <v>32464.33</v>
      </c>
    </row>
    <row r="808" spans="1:12" hidden="1" x14ac:dyDescent="0.25">
      <c r="A808" s="144" t="s">
        <v>1583</v>
      </c>
      <c r="B808" s="144" t="s">
        <v>1584</v>
      </c>
      <c r="C808" s="144">
        <v>4</v>
      </c>
      <c r="D808" s="144" t="s">
        <v>1138</v>
      </c>
      <c r="E808" s="145">
        <v>45012</v>
      </c>
      <c r="F808" s="146">
        <v>40122.07</v>
      </c>
      <c r="G808" s="147">
        <v>4</v>
      </c>
      <c r="H808" s="147">
        <v>38.838709677419352</v>
      </c>
      <c r="I808" s="145">
        <v>45291</v>
      </c>
      <c r="J808" s="146">
        <v>835.87645833333329</v>
      </c>
      <c r="K808" s="146">
        <v>7657.74</v>
      </c>
      <c r="L808" s="146">
        <v>32464.33</v>
      </c>
    </row>
    <row r="809" spans="1:12" hidden="1" x14ac:dyDescent="0.25">
      <c r="A809" s="148" t="s">
        <v>1585</v>
      </c>
      <c r="B809" s="148" t="s">
        <v>1584</v>
      </c>
      <c r="C809" s="148">
        <v>4</v>
      </c>
      <c r="D809" s="148" t="s">
        <v>1138</v>
      </c>
      <c r="E809" s="149">
        <v>45012</v>
      </c>
      <c r="F809" s="150">
        <v>40122.07</v>
      </c>
      <c r="G809" s="151">
        <v>4</v>
      </c>
      <c r="H809" s="151">
        <v>38.838709677419352</v>
      </c>
      <c r="I809" s="149">
        <v>45291</v>
      </c>
      <c r="J809" s="150">
        <v>835.87645833333329</v>
      </c>
      <c r="K809" s="150">
        <v>7657.74</v>
      </c>
      <c r="L809" s="150">
        <v>32464.33</v>
      </c>
    </row>
    <row r="810" spans="1:12" hidden="1" x14ac:dyDescent="0.25">
      <c r="A810" s="144" t="s">
        <v>1586</v>
      </c>
      <c r="B810" s="144" t="s">
        <v>1584</v>
      </c>
      <c r="C810" s="144">
        <v>4</v>
      </c>
      <c r="D810" s="144" t="s">
        <v>1261</v>
      </c>
      <c r="E810" s="145">
        <v>45012</v>
      </c>
      <c r="F810" s="146">
        <v>40122.07</v>
      </c>
      <c r="G810" s="147">
        <v>4</v>
      </c>
      <c r="H810" s="147">
        <v>38.838709677419352</v>
      </c>
      <c r="I810" s="145">
        <v>45291</v>
      </c>
      <c r="J810" s="146">
        <v>835.87645833333329</v>
      </c>
      <c r="K810" s="146">
        <v>7657.74</v>
      </c>
      <c r="L810" s="146">
        <v>32464.33</v>
      </c>
    </row>
    <row r="811" spans="1:12" ht="22.5" hidden="1" x14ac:dyDescent="0.25">
      <c r="A811" s="148" t="s">
        <v>1587</v>
      </c>
      <c r="B811" s="148" t="s">
        <v>1584</v>
      </c>
      <c r="C811" s="148">
        <v>4</v>
      </c>
      <c r="D811" s="148" t="s">
        <v>1202</v>
      </c>
      <c r="E811" s="149">
        <v>45012</v>
      </c>
      <c r="F811" s="150">
        <v>40122.07</v>
      </c>
      <c r="G811" s="151">
        <v>4</v>
      </c>
      <c r="H811" s="151">
        <v>38.838709677419352</v>
      </c>
      <c r="I811" s="149">
        <v>45291</v>
      </c>
      <c r="J811" s="150">
        <v>835.87645833333329</v>
      </c>
      <c r="K811" s="150">
        <v>7657.74</v>
      </c>
      <c r="L811" s="150">
        <v>32464.33</v>
      </c>
    </row>
    <row r="812" spans="1:12" ht="22.5" hidden="1" x14ac:dyDescent="0.25">
      <c r="A812" s="144" t="s">
        <v>1588</v>
      </c>
      <c r="B812" s="144" t="s">
        <v>1584</v>
      </c>
      <c r="C812" s="144">
        <v>4</v>
      </c>
      <c r="D812" s="144" t="s">
        <v>1202</v>
      </c>
      <c r="E812" s="145">
        <v>45012</v>
      </c>
      <c r="F812" s="146">
        <v>40122.07</v>
      </c>
      <c r="G812" s="147">
        <v>4</v>
      </c>
      <c r="H812" s="147">
        <v>38.838709677419352</v>
      </c>
      <c r="I812" s="145">
        <v>45291</v>
      </c>
      <c r="J812" s="146">
        <v>835.87645833333329</v>
      </c>
      <c r="K812" s="146">
        <v>7657.74</v>
      </c>
      <c r="L812" s="146">
        <v>32464.33</v>
      </c>
    </row>
    <row r="813" spans="1:12" hidden="1" x14ac:dyDescent="0.25">
      <c r="A813" s="148" t="s">
        <v>1589</v>
      </c>
      <c r="B813" s="148" t="s">
        <v>1584</v>
      </c>
      <c r="C813" s="148">
        <v>4</v>
      </c>
      <c r="D813" s="148" t="s">
        <v>1138</v>
      </c>
      <c r="E813" s="149">
        <v>45012</v>
      </c>
      <c r="F813" s="150">
        <v>40122.07</v>
      </c>
      <c r="G813" s="151">
        <v>4</v>
      </c>
      <c r="H813" s="151">
        <v>38.838709677419352</v>
      </c>
      <c r="I813" s="149">
        <v>45291</v>
      </c>
      <c r="J813" s="150">
        <v>835.87645833333329</v>
      </c>
      <c r="K813" s="150">
        <v>7657.74</v>
      </c>
      <c r="L813" s="150">
        <v>32464.33</v>
      </c>
    </row>
    <row r="814" spans="1:12" hidden="1" x14ac:dyDescent="0.25">
      <c r="A814" s="144" t="s">
        <v>1590</v>
      </c>
      <c r="B814" s="144" t="s">
        <v>1584</v>
      </c>
      <c r="C814" s="144">
        <v>4</v>
      </c>
      <c r="D814" s="144" t="s">
        <v>1138</v>
      </c>
      <c r="E814" s="145">
        <v>45012</v>
      </c>
      <c r="F814" s="146">
        <v>40122.07</v>
      </c>
      <c r="G814" s="147">
        <v>4</v>
      </c>
      <c r="H814" s="147">
        <v>38.838709677419352</v>
      </c>
      <c r="I814" s="145">
        <v>45291</v>
      </c>
      <c r="J814" s="146">
        <v>835.87645833333329</v>
      </c>
      <c r="K814" s="146">
        <v>7657.74</v>
      </c>
      <c r="L814" s="146">
        <v>32464.33</v>
      </c>
    </row>
    <row r="815" spans="1:12" hidden="1" x14ac:dyDescent="0.25">
      <c r="A815" s="148" t="s">
        <v>1591</v>
      </c>
      <c r="B815" s="148" t="s">
        <v>1584</v>
      </c>
      <c r="C815" s="148">
        <v>4</v>
      </c>
      <c r="D815" s="148" t="s">
        <v>1138</v>
      </c>
      <c r="E815" s="149">
        <v>45012</v>
      </c>
      <c r="F815" s="150">
        <v>40122.07</v>
      </c>
      <c r="G815" s="151">
        <v>4</v>
      </c>
      <c r="H815" s="151">
        <v>38.838709677419352</v>
      </c>
      <c r="I815" s="149">
        <v>45291</v>
      </c>
      <c r="J815" s="150">
        <v>835.87645833333329</v>
      </c>
      <c r="K815" s="150">
        <v>7657.74</v>
      </c>
      <c r="L815" s="150">
        <v>32464.33</v>
      </c>
    </row>
    <row r="816" spans="1:12" hidden="1" x14ac:dyDescent="0.25">
      <c r="A816" s="144" t="s">
        <v>1592</v>
      </c>
      <c r="B816" s="144" t="s">
        <v>1584</v>
      </c>
      <c r="C816" s="144">
        <v>4</v>
      </c>
      <c r="D816" s="144" t="s">
        <v>1138</v>
      </c>
      <c r="E816" s="145">
        <v>45012</v>
      </c>
      <c r="F816" s="146">
        <v>40122.07</v>
      </c>
      <c r="G816" s="147">
        <v>4</v>
      </c>
      <c r="H816" s="147">
        <v>38.838709677419352</v>
      </c>
      <c r="I816" s="145">
        <v>45291</v>
      </c>
      <c r="J816" s="146">
        <v>835.87645833333329</v>
      </c>
      <c r="K816" s="146">
        <v>7657.74</v>
      </c>
      <c r="L816" s="146">
        <v>32464.33</v>
      </c>
    </row>
    <row r="817" spans="1:12" hidden="1" x14ac:dyDescent="0.25">
      <c r="A817" s="148" t="s">
        <v>1593</v>
      </c>
      <c r="B817" s="148" t="s">
        <v>1594</v>
      </c>
      <c r="C817" s="148">
        <v>4</v>
      </c>
      <c r="D817" s="148" t="s">
        <v>1138</v>
      </c>
      <c r="E817" s="149">
        <v>45012</v>
      </c>
      <c r="F817" s="150">
        <v>2404.66</v>
      </c>
      <c r="G817" s="151">
        <v>4</v>
      </c>
      <c r="H817" s="151">
        <v>38.838709677419352</v>
      </c>
      <c r="I817" s="149">
        <v>45291</v>
      </c>
      <c r="J817" s="150">
        <v>50.09708333333333</v>
      </c>
      <c r="K817" s="150">
        <v>458.98</v>
      </c>
      <c r="L817" s="150">
        <v>1945.68</v>
      </c>
    </row>
    <row r="818" spans="1:12" hidden="1" x14ac:dyDescent="0.25">
      <c r="A818" s="144" t="s">
        <v>1595</v>
      </c>
      <c r="B818" s="144" t="s">
        <v>1594</v>
      </c>
      <c r="C818" s="144">
        <v>4</v>
      </c>
      <c r="D818" s="144" t="s">
        <v>1138</v>
      </c>
      <c r="E818" s="145">
        <v>45012</v>
      </c>
      <c r="F818" s="146">
        <v>2404.66</v>
      </c>
      <c r="G818" s="147">
        <v>4</v>
      </c>
      <c r="H818" s="147">
        <v>38.838709677419352</v>
      </c>
      <c r="I818" s="145">
        <v>45291</v>
      </c>
      <c r="J818" s="146">
        <v>50.09708333333333</v>
      </c>
      <c r="K818" s="146">
        <v>458.98</v>
      </c>
      <c r="L818" s="146">
        <v>1945.68</v>
      </c>
    </row>
    <row r="819" spans="1:12" hidden="1" x14ac:dyDescent="0.25">
      <c r="A819" s="148" t="s">
        <v>1596</v>
      </c>
      <c r="B819" s="148" t="s">
        <v>1594</v>
      </c>
      <c r="C819" s="148">
        <v>4</v>
      </c>
      <c r="D819" s="148" t="s">
        <v>1138</v>
      </c>
      <c r="E819" s="149">
        <v>45012</v>
      </c>
      <c r="F819" s="150">
        <v>2404.66</v>
      </c>
      <c r="G819" s="151">
        <v>4</v>
      </c>
      <c r="H819" s="151">
        <v>38.838709677419352</v>
      </c>
      <c r="I819" s="149">
        <v>45291</v>
      </c>
      <c r="J819" s="150">
        <v>50.09708333333333</v>
      </c>
      <c r="K819" s="150">
        <v>458.98</v>
      </c>
      <c r="L819" s="150">
        <v>1945.68</v>
      </c>
    </row>
    <row r="820" spans="1:12" hidden="1" x14ac:dyDescent="0.25">
      <c r="A820" s="144" t="s">
        <v>1597</v>
      </c>
      <c r="B820" s="144" t="s">
        <v>1594</v>
      </c>
      <c r="C820" s="144">
        <v>4</v>
      </c>
      <c r="D820" s="144" t="s">
        <v>1138</v>
      </c>
      <c r="E820" s="145">
        <v>45012</v>
      </c>
      <c r="F820" s="146">
        <v>2404.66</v>
      </c>
      <c r="G820" s="147">
        <v>4</v>
      </c>
      <c r="H820" s="147">
        <v>38.838709677419352</v>
      </c>
      <c r="I820" s="145">
        <v>45291</v>
      </c>
      <c r="J820" s="146">
        <v>50.09708333333333</v>
      </c>
      <c r="K820" s="146">
        <v>458.98</v>
      </c>
      <c r="L820" s="146">
        <v>1945.68</v>
      </c>
    </row>
    <row r="821" spans="1:12" hidden="1" x14ac:dyDescent="0.25">
      <c r="A821" s="148" t="s">
        <v>1598</v>
      </c>
      <c r="B821" s="148" t="s">
        <v>1594</v>
      </c>
      <c r="C821" s="148">
        <v>4</v>
      </c>
      <c r="D821" s="148" t="s">
        <v>1138</v>
      </c>
      <c r="E821" s="149">
        <v>45012</v>
      </c>
      <c r="F821" s="150">
        <v>2404.66</v>
      </c>
      <c r="G821" s="151">
        <v>4</v>
      </c>
      <c r="H821" s="151">
        <v>38.838709677419352</v>
      </c>
      <c r="I821" s="149">
        <v>45291</v>
      </c>
      <c r="J821" s="150">
        <v>50.09708333333333</v>
      </c>
      <c r="K821" s="150">
        <v>458.98</v>
      </c>
      <c r="L821" s="150">
        <v>1945.68</v>
      </c>
    </row>
    <row r="822" spans="1:12" hidden="1" x14ac:dyDescent="0.25">
      <c r="A822" s="144" t="s">
        <v>1599</v>
      </c>
      <c r="B822" s="144" t="s">
        <v>1594</v>
      </c>
      <c r="C822" s="144">
        <v>4</v>
      </c>
      <c r="D822" s="144" t="s">
        <v>1138</v>
      </c>
      <c r="E822" s="145">
        <v>45012</v>
      </c>
      <c r="F822" s="146">
        <v>2404.66</v>
      </c>
      <c r="G822" s="147">
        <v>4</v>
      </c>
      <c r="H822" s="147">
        <v>38.838709677419352</v>
      </c>
      <c r="I822" s="145">
        <v>45291</v>
      </c>
      <c r="J822" s="146">
        <v>50.09708333333333</v>
      </c>
      <c r="K822" s="146">
        <v>458.98</v>
      </c>
      <c r="L822" s="146">
        <v>1945.68</v>
      </c>
    </row>
    <row r="823" spans="1:12" hidden="1" x14ac:dyDescent="0.25">
      <c r="A823" s="148" t="s">
        <v>1600</v>
      </c>
      <c r="B823" s="148" t="s">
        <v>1594</v>
      </c>
      <c r="C823" s="148">
        <v>4</v>
      </c>
      <c r="D823" s="148" t="s">
        <v>1138</v>
      </c>
      <c r="E823" s="149">
        <v>45012</v>
      </c>
      <c r="F823" s="150">
        <v>2404.66</v>
      </c>
      <c r="G823" s="151">
        <v>4</v>
      </c>
      <c r="H823" s="151">
        <v>38.838709677419352</v>
      </c>
      <c r="I823" s="149">
        <v>45291</v>
      </c>
      <c r="J823" s="150">
        <v>50.09708333333333</v>
      </c>
      <c r="K823" s="150">
        <v>458.98</v>
      </c>
      <c r="L823" s="150">
        <v>1945.68</v>
      </c>
    </row>
    <row r="824" spans="1:12" hidden="1" x14ac:dyDescent="0.25">
      <c r="A824" s="144" t="s">
        <v>1601</v>
      </c>
      <c r="B824" s="144" t="s">
        <v>1594</v>
      </c>
      <c r="C824" s="144">
        <v>4</v>
      </c>
      <c r="D824" s="144" t="s">
        <v>1138</v>
      </c>
      <c r="E824" s="145">
        <v>45012</v>
      </c>
      <c r="F824" s="146">
        <v>2404.66</v>
      </c>
      <c r="G824" s="147">
        <v>4</v>
      </c>
      <c r="H824" s="147">
        <v>38.838709677419352</v>
      </c>
      <c r="I824" s="145">
        <v>45291</v>
      </c>
      <c r="J824" s="146">
        <v>50.09708333333333</v>
      </c>
      <c r="K824" s="146">
        <v>458.98</v>
      </c>
      <c r="L824" s="146">
        <v>1945.68</v>
      </c>
    </row>
    <row r="825" spans="1:12" hidden="1" x14ac:dyDescent="0.25">
      <c r="A825" s="148" t="s">
        <v>1602</v>
      </c>
      <c r="B825" s="148" t="s">
        <v>1594</v>
      </c>
      <c r="C825" s="148">
        <v>4</v>
      </c>
      <c r="D825" s="148" t="s">
        <v>1138</v>
      </c>
      <c r="E825" s="149">
        <v>45012</v>
      </c>
      <c r="F825" s="150">
        <v>2404.66</v>
      </c>
      <c r="G825" s="151">
        <v>4</v>
      </c>
      <c r="H825" s="151">
        <v>38.838709677419352</v>
      </c>
      <c r="I825" s="149">
        <v>45291</v>
      </c>
      <c r="J825" s="150">
        <v>50.09708333333333</v>
      </c>
      <c r="K825" s="150">
        <v>458.98</v>
      </c>
      <c r="L825" s="150">
        <v>1945.68</v>
      </c>
    </row>
    <row r="826" spans="1:12" hidden="1" x14ac:dyDescent="0.25">
      <c r="A826" s="144" t="s">
        <v>1603</v>
      </c>
      <c r="B826" s="144" t="s">
        <v>1594</v>
      </c>
      <c r="C826" s="144">
        <v>4</v>
      </c>
      <c r="D826" s="144" t="s">
        <v>1138</v>
      </c>
      <c r="E826" s="145">
        <v>45012</v>
      </c>
      <c r="F826" s="146">
        <v>2404.66</v>
      </c>
      <c r="G826" s="147">
        <v>4</v>
      </c>
      <c r="H826" s="147">
        <v>38.838709677419352</v>
      </c>
      <c r="I826" s="145">
        <v>45291</v>
      </c>
      <c r="J826" s="146">
        <v>50.09708333333333</v>
      </c>
      <c r="K826" s="146">
        <v>458.98</v>
      </c>
      <c r="L826" s="146">
        <v>1945.68</v>
      </c>
    </row>
    <row r="827" spans="1:12" hidden="1" x14ac:dyDescent="0.25">
      <c r="A827" s="148" t="s">
        <v>1604</v>
      </c>
      <c r="B827" s="148" t="s">
        <v>1594</v>
      </c>
      <c r="C827" s="148">
        <v>4</v>
      </c>
      <c r="D827" s="148" t="s">
        <v>1138</v>
      </c>
      <c r="E827" s="149">
        <v>45012</v>
      </c>
      <c r="F827" s="150">
        <v>2404.66</v>
      </c>
      <c r="G827" s="151">
        <v>4</v>
      </c>
      <c r="H827" s="151">
        <v>38.838709677419352</v>
      </c>
      <c r="I827" s="149">
        <v>45291</v>
      </c>
      <c r="J827" s="150">
        <v>50.09708333333333</v>
      </c>
      <c r="K827" s="150">
        <v>458.98</v>
      </c>
      <c r="L827" s="150">
        <v>1945.68</v>
      </c>
    </row>
    <row r="828" spans="1:12" hidden="1" x14ac:dyDescent="0.25">
      <c r="A828" s="144" t="s">
        <v>1605</v>
      </c>
      <c r="B828" s="144" t="s">
        <v>1594</v>
      </c>
      <c r="C828" s="144">
        <v>4</v>
      </c>
      <c r="D828" s="144" t="s">
        <v>1138</v>
      </c>
      <c r="E828" s="145">
        <v>45012</v>
      </c>
      <c r="F828" s="146">
        <v>2404.66</v>
      </c>
      <c r="G828" s="147">
        <v>4</v>
      </c>
      <c r="H828" s="147">
        <v>38.838709677419352</v>
      </c>
      <c r="I828" s="145">
        <v>45291</v>
      </c>
      <c r="J828" s="146">
        <v>50.09708333333333</v>
      </c>
      <c r="K828" s="146">
        <v>458.98</v>
      </c>
      <c r="L828" s="146">
        <v>1945.68</v>
      </c>
    </row>
    <row r="829" spans="1:12" hidden="1" x14ac:dyDescent="0.25">
      <c r="A829" s="148" t="s">
        <v>1606</v>
      </c>
      <c r="B829" s="148" t="s">
        <v>1607</v>
      </c>
      <c r="C829" s="148">
        <v>4</v>
      </c>
      <c r="D829" s="148" t="s">
        <v>1138</v>
      </c>
      <c r="E829" s="149">
        <v>45012</v>
      </c>
      <c r="F829" s="150">
        <v>4283.3100000000004</v>
      </c>
      <c r="G829" s="151">
        <v>4</v>
      </c>
      <c r="H829" s="151">
        <v>38.838709677419352</v>
      </c>
      <c r="I829" s="149">
        <v>45291</v>
      </c>
      <c r="J829" s="150">
        <v>89.235624999999999</v>
      </c>
      <c r="K829" s="150">
        <v>817.55</v>
      </c>
      <c r="L829" s="150">
        <v>3465.76</v>
      </c>
    </row>
    <row r="830" spans="1:12" hidden="1" x14ac:dyDescent="0.25">
      <c r="A830" s="144" t="s">
        <v>1608</v>
      </c>
      <c r="B830" s="144" t="s">
        <v>1607</v>
      </c>
      <c r="C830" s="144">
        <v>4</v>
      </c>
      <c r="D830" s="144" t="s">
        <v>1138</v>
      </c>
      <c r="E830" s="145">
        <v>45012</v>
      </c>
      <c r="F830" s="146">
        <v>4283.3100000000004</v>
      </c>
      <c r="G830" s="147">
        <v>4</v>
      </c>
      <c r="H830" s="147">
        <v>38.838709677419352</v>
      </c>
      <c r="I830" s="145">
        <v>45291</v>
      </c>
      <c r="J830" s="146">
        <v>89.235624999999999</v>
      </c>
      <c r="K830" s="146">
        <v>817.55</v>
      </c>
      <c r="L830" s="146">
        <v>3465.76</v>
      </c>
    </row>
    <row r="831" spans="1:12" hidden="1" x14ac:dyDescent="0.25">
      <c r="A831" s="148" t="s">
        <v>1609</v>
      </c>
      <c r="B831" s="148" t="s">
        <v>1610</v>
      </c>
      <c r="C831" s="148">
        <v>4</v>
      </c>
      <c r="D831" s="148" t="s">
        <v>1138</v>
      </c>
      <c r="E831" s="149">
        <v>45012</v>
      </c>
      <c r="F831" s="150">
        <v>6082.77</v>
      </c>
      <c r="G831" s="151">
        <v>4</v>
      </c>
      <c r="H831" s="151">
        <v>38.838709677419352</v>
      </c>
      <c r="I831" s="149">
        <v>45291</v>
      </c>
      <c r="J831" s="150">
        <v>126.72437499999999</v>
      </c>
      <c r="K831" s="150">
        <v>1160.92</v>
      </c>
      <c r="L831" s="150">
        <v>4921.8500000000004</v>
      </c>
    </row>
    <row r="832" spans="1:12" hidden="1" x14ac:dyDescent="0.25">
      <c r="A832" s="144" t="s">
        <v>1611</v>
      </c>
      <c r="B832" s="144" t="s">
        <v>1610</v>
      </c>
      <c r="C832" s="144">
        <v>4</v>
      </c>
      <c r="D832" s="144" t="s">
        <v>1138</v>
      </c>
      <c r="E832" s="145">
        <v>45012</v>
      </c>
      <c r="F832" s="146">
        <v>6082.77</v>
      </c>
      <c r="G832" s="147">
        <v>4</v>
      </c>
      <c r="H832" s="147">
        <v>38.838709677419352</v>
      </c>
      <c r="I832" s="145">
        <v>45291</v>
      </c>
      <c r="J832" s="146">
        <v>126.72437499999999</v>
      </c>
      <c r="K832" s="146">
        <v>1160.92</v>
      </c>
      <c r="L832" s="146">
        <v>4921.8500000000004</v>
      </c>
    </row>
    <row r="833" spans="1:12" hidden="1" x14ac:dyDescent="0.25">
      <c r="A833" s="148" t="s">
        <v>1612</v>
      </c>
      <c r="B833" s="148" t="s">
        <v>1610</v>
      </c>
      <c r="C833" s="148">
        <v>4</v>
      </c>
      <c r="D833" s="148" t="s">
        <v>1138</v>
      </c>
      <c r="E833" s="149">
        <v>45012</v>
      </c>
      <c r="F833" s="150">
        <v>6082.77</v>
      </c>
      <c r="G833" s="151">
        <v>4</v>
      </c>
      <c r="H833" s="151">
        <v>38.838709677419352</v>
      </c>
      <c r="I833" s="149">
        <v>45291</v>
      </c>
      <c r="J833" s="150">
        <v>126.72437499999999</v>
      </c>
      <c r="K833" s="150">
        <v>1160.92</v>
      </c>
      <c r="L833" s="150">
        <v>4921.8500000000004</v>
      </c>
    </row>
    <row r="834" spans="1:12" hidden="1" x14ac:dyDescent="0.25">
      <c r="A834" s="144" t="s">
        <v>1613</v>
      </c>
      <c r="B834" s="144" t="s">
        <v>1610</v>
      </c>
      <c r="C834" s="144">
        <v>4</v>
      </c>
      <c r="D834" s="144" t="s">
        <v>1138</v>
      </c>
      <c r="E834" s="145">
        <v>45012</v>
      </c>
      <c r="F834" s="146">
        <v>6082.77</v>
      </c>
      <c r="G834" s="147">
        <v>4</v>
      </c>
      <c r="H834" s="147">
        <v>38.838709677419352</v>
      </c>
      <c r="I834" s="145">
        <v>45291</v>
      </c>
      <c r="J834" s="146">
        <v>126.72437499999999</v>
      </c>
      <c r="K834" s="146">
        <v>1160.92</v>
      </c>
      <c r="L834" s="146">
        <v>4921.8500000000004</v>
      </c>
    </row>
    <row r="835" spans="1:12" hidden="1" x14ac:dyDescent="0.25">
      <c r="A835" s="148" t="s">
        <v>1614</v>
      </c>
      <c r="B835" s="148" t="s">
        <v>1610</v>
      </c>
      <c r="C835" s="148">
        <v>4</v>
      </c>
      <c r="D835" s="148" t="s">
        <v>1138</v>
      </c>
      <c r="E835" s="149">
        <v>45012</v>
      </c>
      <c r="F835" s="150">
        <v>6082.77</v>
      </c>
      <c r="G835" s="151">
        <v>4</v>
      </c>
      <c r="H835" s="151">
        <v>38.838709677419352</v>
      </c>
      <c r="I835" s="149">
        <v>45291</v>
      </c>
      <c r="J835" s="150">
        <v>126.72437499999999</v>
      </c>
      <c r="K835" s="150">
        <v>1160.92</v>
      </c>
      <c r="L835" s="150">
        <v>4921.8500000000004</v>
      </c>
    </row>
    <row r="836" spans="1:12" hidden="1" x14ac:dyDescent="0.25">
      <c r="A836" s="144" t="s">
        <v>1615</v>
      </c>
      <c r="B836" s="144" t="s">
        <v>1610</v>
      </c>
      <c r="C836" s="144">
        <v>4</v>
      </c>
      <c r="D836" s="144" t="s">
        <v>1138</v>
      </c>
      <c r="E836" s="145">
        <v>45012</v>
      </c>
      <c r="F836" s="146">
        <v>6082.77</v>
      </c>
      <c r="G836" s="147">
        <v>4</v>
      </c>
      <c r="H836" s="147">
        <v>38.838709677419352</v>
      </c>
      <c r="I836" s="145">
        <v>45291</v>
      </c>
      <c r="J836" s="146">
        <v>126.72437499999999</v>
      </c>
      <c r="K836" s="146">
        <v>1160.92</v>
      </c>
      <c r="L836" s="146">
        <v>4921.8500000000004</v>
      </c>
    </row>
    <row r="837" spans="1:12" hidden="1" x14ac:dyDescent="0.25">
      <c r="A837" s="148" t="s">
        <v>1616</v>
      </c>
      <c r="B837" s="148" t="s">
        <v>1610</v>
      </c>
      <c r="C837" s="148">
        <v>4</v>
      </c>
      <c r="D837" s="148" t="s">
        <v>1138</v>
      </c>
      <c r="E837" s="149">
        <v>45012</v>
      </c>
      <c r="F837" s="150">
        <v>6082.77</v>
      </c>
      <c r="G837" s="151">
        <v>4</v>
      </c>
      <c r="H837" s="151">
        <v>38.838709677419352</v>
      </c>
      <c r="I837" s="149">
        <v>45291</v>
      </c>
      <c r="J837" s="150">
        <v>126.72437499999999</v>
      </c>
      <c r="K837" s="150">
        <v>1160.92</v>
      </c>
      <c r="L837" s="150">
        <v>4921.8500000000004</v>
      </c>
    </row>
    <row r="838" spans="1:12" hidden="1" x14ac:dyDescent="0.25">
      <c r="A838" s="144" t="s">
        <v>1617</v>
      </c>
      <c r="B838" s="144" t="s">
        <v>1610</v>
      </c>
      <c r="C838" s="144">
        <v>4</v>
      </c>
      <c r="D838" s="144" t="s">
        <v>1138</v>
      </c>
      <c r="E838" s="145">
        <v>45012</v>
      </c>
      <c r="F838" s="146">
        <v>6082.77</v>
      </c>
      <c r="G838" s="147">
        <v>4</v>
      </c>
      <c r="H838" s="147">
        <v>38.838709677419352</v>
      </c>
      <c r="I838" s="145">
        <v>45291</v>
      </c>
      <c r="J838" s="146">
        <v>126.72437499999999</v>
      </c>
      <c r="K838" s="146">
        <v>1160.92</v>
      </c>
      <c r="L838" s="146">
        <v>4921.8500000000004</v>
      </c>
    </row>
    <row r="839" spans="1:12" hidden="1" x14ac:dyDescent="0.25">
      <c r="A839" s="148" t="s">
        <v>1618</v>
      </c>
      <c r="B839" s="148" t="s">
        <v>1619</v>
      </c>
      <c r="C839" s="148">
        <v>4</v>
      </c>
      <c r="D839" s="148" t="s">
        <v>1138</v>
      </c>
      <c r="E839" s="149">
        <v>45012</v>
      </c>
      <c r="F839" s="150">
        <v>9874.41</v>
      </c>
      <c r="G839" s="151">
        <v>4</v>
      </c>
      <c r="H839" s="151">
        <v>38.838709677419352</v>
      </c>
      <c r="I839" s="149">
        <v>45291</v>
      </c>
      <c r="J839" s="150">
        <v>205.71687499999999</v>
      </c>
      <c r="K839" s="150">
        <v>1884.66</v>
      </c>
      <c r="L839" s="150">
        <v>7989.75</v>
      </c>
    </row>
    <row r="840" spans="1:12" hidden="1" x14ac:dyDescent="0.25">
      <c r="A840" s="144" t="s">
        <v>1620</v>
      </c>
      <c r="B840" s="144" t="s">
        <v>1619</v>
      </c>
      <c r="C840" s="144">
        <v>4</v>
      </c>
      <c r="D840" s="144" t="s">
        <v>1138</v>
      </c>
      <c r="E840" s="145">
        <v>45012</v>
      </c>
      <c r="F840" s="146">
        <v>9874.41</v>
      </c>
      <c r="G840" s="147">
        <v>4</v>
      </c>
      <c r="H840" s="147">
        <v>38.838709677419352</v>
      </c>
      <c r="I840" s="145">
        <v>45291</v>
      </c>
      <c r="J840" s="146">
        <v>205.71687499999999</v>
      </c>
      <c r="K840" s="146">
        <v>1884.66</v>
      </c>
      <c r="L840" s="146">
        <v>7989.75</v>
      </c>
    </row>
    <row r="841" spans="1:12" hidden="1" x14ac:dyDescent="0.25">
      <c r="A841" s="148" t="s">
        <v>1621</v>
      </c>
      <c r="B841" s="148" t="s">
        <v>1619</v>
      </c>
      <c r="C841" s="148">
        <v>4</v>
      </c>
      <c r="D841" s="148" t="s">
        <v>1138</v>
      </c>
      <c r="E841" s="149">
        <v>45012</v>
      </c>
      <c r="F841" s="150">
        <v>9874.41</v>
      </c>
      <c r="G841" s="151">
        <v>4</v>
      </c>
      <c r="H841" s="151">
        <v>38.838709677419352</v>
      </c>
      <c r="I841" s="149">
        <v>45291</v>
      </c>
      <c r="J841" s="150">
        <v>205.71687499999999</v>
      </c>
      <c r="K841" s="150">
        <v>1884.66</v>
      </c>
      <c r="L841" s="150">
        <v>7989.75</v>
      </c>
    </row>
    <row r="842" spans="1:12" hidden="1" x14ac:dyDescent="0.25">
      <c r="A842" s="144" t="s">
        <v>1622</v>
      </c>
      <c r="B842" s="144" t="s">
        <v>1619</v>
      </c>
      <c r="C842" s="144">
        <v>4</v>
      </c>
      <c r="D842" s="144" t="s">
        <v>1138</v>
      </c>
      <c r="E842" s="145">
        <v>45012</v>
      </c>
      <c r="F842" s="146">
        <v>9874.41</v>
      </c>
      <c r="G842" s="147">
        <v>4</v>
      </c>
      <c r="H842" s="147">
        <v>38.838709677419352</v>
      </c>
      <c r="I842" s="145">
        <v>45291</v>
      </c>
      <c r="J842" s="146">
        <v>205.71687499999999</v>
      </c>
      <c r="K842" s="146">
        <v>1884.66</v>
      </c>
      <c r="L842" s="146">
        <v>7989.75</v>
      </c>
    </row>
    <row r="843" spans="1:12" hidden="1" x14ac:dyDescent="0.25">
      <c r="A843" s="148" t="s">
        <v>1623</v>
      </c>
      <c r="B843" s="148" t="s">
        <v>1619</v>
      </c>
      <c r="C843" s="148">
        <v>4</v>
      </c>
      <c r="D843" s="148" t="s">
        <v>1138</v>
      </c>
      <c r="E843" s="149">
        <v>45012</v>
      </c>
      <c r="F843" s="150">
        <v>9874.41</v>
      </c>
      <c r="G843" s="151">
        <v>4</v>
      </c>
      <c r="H843" s="151">
        <v>38.838709677419352</v>
      </c>
      <c r="I843" s="149">
        <v>45291</v>
      </c>
      <c r="J843" s="150">
        <v>205.71687499999999</v>
      </c>
      <c r="K843" s="150">
        <v>1884.66</v>
      </c>
      <c r="L843" s="150">
        <v>7989.75</v>
      </c>
    </row>
    <row r="844" spans="1:12" hidden="1" x14ac:dyDescent="0.25">
      <c r="A844" s="144" t="s">
        <v>1624</v>
      </c>
      <c r="B844" s="144" t="s">
        <v>1625</v>
      </c>
      <c r="C844" s="144">
        <v>4</v>
      </c>
      <c r="D844" s="144" t="s">
        <v>1626</v>
      </c>
      <c r="E844" s="145">
        <v>45012</v>
      </c>
      <c r="F844" s="146">
        <v>6944.65</v>
      </c>
      <c r="G844" s="147">
        <v>4</v>
      </c>
      <c r="H844" s="147">
        <v>38.838709677419352</v>
      </c>
      <c r="I844" s="145">
        <v>45291</v>
      </c>
      <c r="J844" s="146">
        <v>144.68020833333333</v>
      </c>
      <c r="K844" s="146">
        <v>1325.46</v>
      </c>
      <c r="L844" s="146">
        <v>5619.19</v>
      </c>
    </row>
    <row r="845" spans="1:12" hidden="1" x14ac:dyDescent="0.25">
      <c r="A845" s="148" t="s">
        <v>1627</v>
      </c>
      <c r="B845" s="148" t="s">
        <v>1625</v>
      </c>
      <c r="C845" s="148">
        <v>4</v>
      </c>
      <c r="D845" s="148" t="s">
        <v>1626</v>
      </c>
      <c r="E845" s="149">
        <v>45012</v>
      </c>
      <c r="F845" s="150">
        <v>6944.65</v>
      </c>
      <c r="G845" s="151">
        <v>4</v>
      </c>
      <c r="H845" s="151">
        <v>38.838709677419352</v>
      </c>
      <c r="I845" s="149">
        <v>45291</v>
      </c>
      <c r="J845" s="150">
        <v>144.68020833333333</v>
      </c>
      <c r="K845" s="150">
        <v>1325.46</v>
      </c>
      <c r="L845" s="150">
        <v>5619.19</v>
      </c>
    </row>
    <row r="846" spans="1:12" hidden="1" x14ac:dyDescent="0.25">
      <c r="A846" s="144" t="s">
        <v>1628</v>
      </c>
      <c r="B846" s="144" t="s">
        <v>1629</v>
      </c>
      <c r="C846" s="144">
        <v>4</v>
      </c>
      <c r="D846" s="144" t="s">
        <v>1138</v>
      </c>
      <c r="E846" s="145">
        <v>45012</v>
      </c>
      <c r="F846" s="146">
        <v>205237.09</v>
      </c>
      <c r="G846" s="147">
        <v>4</v>
      </c>
      <c r="H846" s="147">
        <v>38.838709677419352</v>
      </c>
      <c r="I846" s="145">
        <v>45291</v>
      </c>
      <c r="J846" s="146">
        <v>4275.772708333333</v>
      </c>
      <c r="K846" s="146">
        <v>78343.23</v>
      </c>
      <c r="L846" s="146">
        <v>126893.86</v>
      </c>
    </row>
    <row r="847" spans="1:12" hidden="1" x14ac:dyDescent="0.25">
      <c r="A847" s="148" t="s">
        <v>1630</v>
      </c>
      <c r="B847" s="148" t="s">
        <v>1629</v>
      </c>
      <c r="C847" s="148">
        <v>4</v>
      </c>
      <c r="D847" s="148" t="s">
        <v>1138</v>
      </c>
      <c r="E847" s="149">
        <v>45012</v>
      </c>
      <c r="F847" s="150">
        <v>205237.09</v>
      </c>
      <c r="G847" s="151">
        <v>4</v>
      </c>
      <c r="H847" s="151">
        <v>38.838709677419352</v>
      </c>
      <c r="I847" s="149">
        <v>45291</v>
      </c>
      <c r="J847" s="150">
        <v>4275.772708333333</v>
      </c>
      <c r="K847" s="150">
        <v>78343.23</v>
      </c>
      <c r="L847" s="150">
        <v>126893.86</v>
      </c>
    </row>
    <row r="848" spans="1:12" hidden="1" x14ac:dyDescent="0.25">
      <c r="A848" s="144" t="s">
        <v>1631</v>
      </c>
      <c r="B848" s="144" t="s">
        <v>1632</v>
      </c>
      <c r="C848" s="144">
        <v>4</v>
      </c>
      <c r="D848" s="144" t="s">
        <v>1274</v>
      </c>
      <c r="E848" s="145">
        <v>45012</v>
      </c>
      <c r="F848" s="146">
        <v>102214.69</v>
      </c>
      <c r="G848" s="147">
        <v>4</v>
      </c>
      <c r="H848" s="147">
        <v>38.838709677419352</v>
      </c>
      <c r="I848" s="145">
        <v>45291</v>
      </c>
      <c r="J848" s="146">
        <v>2129.4727083333332</v>
      </c>
      <c r="K848" s="146">
        <v>19508.689999999999</v>
      </c>
      <c r="L848" s="146">
        <v>82706</v>
      </c>
    </row>
    <row r="849" spans="1:12" hidden="1" x14ac:dyDescent="0.25">
      <c r="A849" s="148" t="s">
        <v>1633</v>
      </c>
      <c r="B849" s="148" t="s">
        <v>1634</v>
      </c>
      <c r="C849" s="148">
        <v>4</v>
      </c>
      <c r="D849" s="148" t="s">
        <v>1274</v>
      </c>
      <c r="E849" s="149">
        <v>45012</v>
      </c>
      <c r="F849" s="150">
        <v>102214.69</v>
      </c>
      <c r="G849" s="151">
        <v>4</v>
      </c>
      <c r="H849" s="151">
        <v>38.838709677419352</v>
      </c>
      <c r="I849" s="149">
        <v>45291</v>
      </c>
      <c r="J849" s="150">
        <v>2129.4727083333332</v>
      </c>
      <c r="K849" s="150">
        <v>19508.689999999999</v>
      </c>
      <c r="L849" s="150">
        <v>82706</v>
      </c>
    </row>
    <row r="850" spans="1:12" hidden="1" x14ac:dyDescent="0.25">
      <c r="A850" s="144" t="s">
        <v>1635</v>
      </c>
      <c r="B850" s="144" t="s">
        <v>1409</v>
      </c>
      <c r="C850" s="144">
        <v>4</v>
      </c>
      <c r="D850" s="144" t="s">
        <v>1138</v>
      </c>
      <c r="E850" s="145">
        <v>45012</v>
      </c>
      <c r="F850" s="146">
        <v>12353.17</v>
      </c>
      <c r="G850" s="147">
        <v>4</v>
      </c>
      <c r="H850" s="147">
        <v>38.838709677419352</v>
      </c>
      <c r="I850" s="145">
        <v>45291</v>
      </c>
      <c r="J850" s="146">
        <v>257.35770833333333</v>
      </c>
      <c r="K850" s="146">
        <v>2357.75</v>
      </c>
      <c r="L850" s="146">
        <v>9995.42</v>
      </c>
    </row>
    <row r="851" spans="1:12" hidden="1" x14ac:dyDescent="0.25">
      <c r="A851" s="148" t="s">
        <v>1636</v>
      </c>
      <c r="B851" s="148" t="s">
        <v>1637</v>
      </c>
      <c r="C851" s="148">
        <v>2</v>
      </c>
      <c r="D851" s="148" t="s">
        <v>1205</v>
      </c>
      <c r="E851" s="149">
        <v>45000</v>
      </c>
      <c r="F851" s="150">
        <v>93256.58</v>
      </c>
      <c r="G851" s="151">
        <v>4</v>
      </c>
      <c r="H851" s="151">
        <v>38.451612903225808</v>
      </c>
      <c r="I851" s="149">
        <v>45291</v>
      </c>
      <c r="J851" s="150">
        <v>1942.8454166666668</v>
      </c>
      <c r="K851" s="150">
        <v>18551.080000000002</v>
      </c>
      <c r="L851" s="150">
        <v>74705.5</v>
      </c>
    </row>
    <row r="852" spans="1:12" hidden="1" x14ac:dyDescent="0.25">
      <c r="A852" s="144" t="s">
        <v>1638</v>
      </c>
      <c r="B852" s="144" t="s">
        <v>1639</v>
      </c>
      <c r="C852" s="144">
        <v>4</v>
      </c>
      <c r="D852" s="144" t="s">
        <v>1047</v>
      </c>
      <c r="E852" s="145">
        <v>44995</v>
      </c>
      <c r="F852" s="146">
        <v>142903.9</v>
      </c>
      <c r="G852" s="147">
        <v>4</v>
      </c>
      <c r="H852" s="147">
        <v>38.29032258064516</v>
      </c>
      <c r="I852" s="145">
        <v>45291</v>
      </c>
      <c r="J852" s="146">
        <v>2977.1645833333332</v>
      </c>
      <c r="K852" s="146">
        <v>28907.27</v>
      </c>
      <c r="L852" s="146">
        <v>113996.63</v>
      </c>
    </row>
    <row r="853" spans="1:12" hidden="1" x14ac:dyDescent="0.25">
      <c r="A853" s="148" t="s">
        <v>1640</v>
      </c>
      <c r="B853" s="148" t="s">
        <v>1641</v>
      </c>
      <c r="C853" s="148">
        <v>4</v>
      </c>
      <c r="D853" s="148" t="s">
        <v>1047</v>
      </c>
      <c r="E853" s="149">
        <v>44995</v>
      </c>
      <c r="F853" s="150">
        <v>140302</v>
      </c>
      <c r="G853" s="151">
        <v>4</v>
      </c>
      <c r="H853" s="151">
        <v>38.29032258064516</v>
      </c>
      <c r="I853" s="149">
        <v>45291</v>
      </c>
      <c r="J853" s="150">
        <v>2922.9583333333335</v>
      </c>
      <c r="K853" s="150">
        <v>28381</v>
      </c>
      <c r="L853" s="150">
        <v>111921</v>
      </c>
    </row>
    <row r="854" spans="1:12" hidden="1" x14ac:dyDescent="0.25">
      <c r="A854" s="144" t="s">
        <v>1642</v>
      </c>
      <c r="B854" s="144" t="s">
        <v>1643</v>
      </c>
      <c r="C854" s="144">
        <v>2</v>
      </c>
      <c r="D854" s="144" t="s">
        <v>1338</v>
      </c>
      <c r="E854" s="145">
        <v>44985</v>
      </c>
      <c r="F854" s="146">
        <v>98500</v>
      </c>
      <c r="G854" s="147">
        <v>4</v>
      </c>
      <c r="H854" s="147">
        <v>37.964285714285708</v>
      </c>
      <c r="I854" s="145">
        <v>45291</v>
      </c>
      <c r="J854" s="146">
        <v>2052.0833333333335</v>
      </c>
      <c r="K854" s="146">
        <v>20594.09</v>
      </c>
      <c r="L854" s="146">
        <v>77905.91</v>
      </c>
    </row>
    <row r="855" spans="1:12" hidden="1" x14ac:dyDescent="0.25">
      <c r="A855" s="148" t="s">
        <v>1644</v>
      </c>
      <c r="B855" s="148" t="s">
        <v>1645</v>
      </c>
      <c r="C855" s="148">
        <v>4</v>
      </c>
      <c r="D855" s="148" t="s">
        <v>1338</v>
      </c>
      <c r="E855" s="149">
        <v>44985</v>
      </c>
      <c r="F855" s="150">
        <v>67260</v>
      </c>
      <c r="G855" s="151">
        <v>4</v>
      </c>
      <c r="H855" s="151">
        <v>37.964285714285708</v>
      </c>
      <c r="I855" s="149">
        <v>45291</v>
      </c>
      <c r="J855" s="150">
        <v>1401.25</v>
      </c>
      <c r="K855" s="150">
        <v>14062.54</v>
      </c>
      <c r="L855" s="150">
        <v>53197.46</v>
      </c>
    </row>
    <row r="856" spans="1:12" hidden="1" x14ac:dyDescent="0.25">
      <c r="A856" s="144" t="s">
        <v>1646</v>
      </c>
      <c r="B856" s="144" t="s">
        <v>1645</v>
      </c>
      <c r="C856" s="144">
        <v>4</v>
      </c>
      <c r="D856" s="144" t="s">
        <v>1338</v>
      </c>
      <c r="E856" s="145">
        <v>44985</v>
      </c>
      <c r="F856" s="146">
        <v>67260</v>
      </c>
      <c r="G856" s="147">
        <v>4</v>
      </c>
      <c r="H856" s="147">
        <v>37.964285714285708</v>
      </c>
      <c r="I856" s="145">
        <v>45291</v>
      </c>
      <c r="J856" s="146">
        <v>1401.25</v>
      </c>
      <c r="K856" s="146">
        <v>14062.54</v>
      </c>
      <c r="L856" s="146">
        <v>53197.46</v>
      </c>
    </row>
    <row r="857" spans="1:12" hidden="1" x14ac:dyDescent="0.25">
      <c r="A857" s="148" t="s">
        <v>1647</v>
      </c>
      <c r="B857" s="148" t="s">
        <v>1645</v>
      </c>
      <c r="C857" s="148">
        <v>4</v>
      </c>
      <c r="D857" s="148" t="s">
        <v>1338</v>
      </c>
      <c r="E857" s="149">
        <v>44985</v>
      </c>
      <c r="F857" s="150">
        <v>67260</v>
      </c>
      <c r="G857" s="151">
        <v>4</v>
      </c>
      <c r="H857" s="151">
        <v>37.964285714285708</v>
      </c>
      <c r="I857" s="149">
        <v>45291</v>
      </c>
      <c r="J857" s="150">
        <v>1401.25</v>
      </c>
      <c r="K857" s="150">
        <v>14062.54</v>
      </c>
      <c r="L857" s="150">
        <v>53197.46</v>
      </c>
    </row>
    <row r="858" spans="1:12" hidden="1" x14ac:dyDescent="0.25">
      <c r="A858" s="144" t="s">
        <v>1648</v>
      </c>
      <c r="B858" s="144" t="s">
        <v>1645</v>
      </c>
      <c r="C858" s="144">
        <v>4</v>
      </c>
      <c r="D858" s="144" t="s">
        <v>1338</v>
      </c>
      <c r="E858" s="145">
        <v>44985</v>
      </c>
      <c r="F858" s="146">
        <v>67260</v>
      </c>
      <c r="G858" s="147">
        <v>4</v>
      </c>
      <c r="H858" s="147">
        <v>37.964285714285708</v>
      </c>
      <c r="I858" s="145">
        <v>45291</v>
      </c>
      <c r="J858" s="146">
        <v>1401.25</v>
      </c>
      <c r="K858" s="146">
        <v>14062.54</v>
      </c>
      <c r="L858" s="146">
        <v>53197.46</v>
      </c>
    </row>
    <row r="859" spans="1:12" hidden="1" x14ac:dyDescent="0.25">
      <c r="A859" s="148" t="s">
        <v>1649</v>
      </c>
      <c r="B859" s="148" t="s">
        <v>1645</v>
      </c>
      <c r="C859" s="148">
        <v>4</v>
      </c>
      <c r="D859" s="148" t="s">
        <v>1626</v>
      </c>
      <c r="E859" s="149">
        <v>44985</v>
      </c>
      <c r="F859" s="150">
        <v>67260</v>
      </c>
      <c r="G859" s="151">
        <v>4</v>
      </c>
      <c r="H859" s="151">
        <v>37.964285714285708</v>
      </c>
      <c r="I859" s="149">
        <v>45291</v>
      </c>
      <c r="J859" s="150">
        <v>1401.25</v>
      </c>
      <c r="K859" s="150">
        <v>14062.54</v>
      </c>
      <c r="L859" s="150">
        <v>53197.46</v>
      </c>
    </row>
    <row r="860" spans="1:12" ht="22.5" hidden="1" x14ac:dyDescent="0.25">
      <c r="A860" s="144" t="s">
        <v>1650</v>
      </c>
      <c r="B860" s="144" t="s">
        <v>1645</v>
      </c>
      <c r="C860" s="144">
        <v>4</v>
      </c>
      <c r="D860" s="144" t="s">
        <v>1202</v>
      </c>
      <c r="E860" s="145">
        <v>44985</v>
      </c>
      <c r="F860" s="146">
        <v>67260</v>
      </c>
      <c r="G860" s="147">
        <v>4</v>
      </c>
      <c r="H860" s="147">
        <v>37.964285714285708</v>
      </c>
      <c r="I860" s="145">
        <v>45291</v>
      </c>
      <c r="J860" s="146">
        <v>1401.25</v>
      </c>
      <c r="K860" s="146">
        <v>14062.54</v>
      </c>
      <c r="L860" s="146">
        <v>53197.46</v>
      </c>
    </row>
    <row r="861" spans="1:12" ht="22.5" hidden="1" x14ac:dyDescent="0.25">
      <c r="A861" s="148" t="s">
        <v>1651</v>
      </c>
      <c r="B861" s="148" t="s">
        <v>1645</v>
      </c>
      <c r="C861" s="148">
        <v>4</v>
      </c>
      <c r="D861" s="148" t="s">
        <v>1202</v>
      </c>
      <c r="E861" s="149">
        <v>44985</v>
      </c>
      <c r="F861" s="150">
        <v>67260</v>
      </c>
      <c r="G861" s="151">
        <v>4</v>
      </c>
      <c r="H861" s="151">
        <v>37.964285714285708</v>
      </c>
      <c r="I861" s="149">
        <v>45291</v>
      </c>
      <c r="J861" s="150">
        <v>1401.25</v>
      </c>
      <c r="K861" s="150">
        <v>14062.54</v>
      </c>
      <c r="L861" s="150">
        <v>53197.46</v>
      </c>
    </row>
    <row r="862" spans="1:12" hidden="1" x14ac:dyDescent="0.25">
      <c r="A862" s="144" t="s">
        <v>1652</v>
      </c>
      <c r="B862" s="144" t="s">
        <v>1645</v>
      </c>
      <c r="C862" s="144">
        <v>4</v>
      </c>
      <c r="D862" s="144" t="s">
        <v>1322</v>
      </c>
      <c r="E862" s="145">
        <v>44985</v>
      </c>
      <c r="F862" s="146">
        <v>67260</v>
      </c>
      <c r="G862" s="147">
        <v>4</v>
      </c>
      <c r="H862" s="147">
        <v>37.964285714285708</v>
      </c>
      <c r="I862" s="145">
        <v>45291</v>
      </c>
      <c r="J862" s="146">
        <v>1401.25</v>
      </c>
      <c r="K862" s="146">
        <v>14062.54</v>
      </c>
      <c r="L862" s="146">
        <v>53197.46</v>
      </c>
    </row>
    <row r="863" spans="1:12" hidden="1" x14ac:dyDescent="0.25">
      <c r="A863" s="148" t="s">
        <v>1653</v>
      </c>
      <c r="B863" s="148" t="s">
        <v>1645</v>
      </c>
      <c r="C863" s="148">
        <v>4</v>
      </c>
      <c r="D863" s="148" t="s">
        <v>1236</v>
      </c>
      <c r="E863" s="149">
        <v>44985</v>
      </c>
      <c r="F863" s="150">
        <v>67260</v>
      </c>
      <c r="G863" s="151">
        <v>4</v>
      </c>
      <c r="H863" s="151">
        <v>37.964285714285708</v>
      </c>
      <c r="I863" s="149">
        <v>45291</v>
      </c>
      <c r="J863" s="150">
        <v>1401.25</v>
      </c>
      <c r="K863" s="150">
        <v>14062.54</v>
      </c>
      <c r="L863" s="150">
        <v>53197.46</v>
      </c>
    </row>
    <row r="864" spans="1:12" hidden="1" x14ac:dyDescent="0.25">
      <c r="A864" s="144" t="s">
        <v>1654</v>
      </c>
      <c r="B864" s="144" t="s">
        <v>1645</v>
      </c>
      <c r="C864" s="144">
        <v>4</v>
      </c>
      <c r="D864" s="144" t="s">
        <v>1138</v>
      </c>
      <c r="E864" s="145">
        <v>44985</v>
      </c>
      <c r="F864" s="146">
        <v>67260</v>
      </c>
      <c r="G864" s="147">
        <v>4</v>
      </c>
      <c r="H864" s="147">
        <v>37.964285714285708</v>
      </c>
      <c r="I864" s="145">
        <v>45291</v>
      </c>
      <c r="J864" s="146">
        <v>1401.25</v>
      </c>
      <c r="K864" s="146">
        <v>14062.54</v>
      </c>
      <c r="L864" s="146">
        <v>53197.46</v>
      </c>
    </row>
    <row r="865" spans="1:12" ht="22.5" hidden="1" x14ac:dyDescent="0.25">
      <c r="A865" s="148" t="s">
        <v>1655</v>
      </c>
      <c r="B865" s="148" t="s">
        <v>1645</v>
      </c>
      <c r="C865" s="148">
        <v>4</v>
      </c>
      <c r="D865" s="148" t="s">
        <v>1247</v>
      </c>
      <c r="E865" s="149">
        <v>44985</v>
      </c>
      <c r="F865" s="150">
        <v>67260</v>
      </c>
      <c r="G865" s="151">
        <v>4</v>
      </c>
      <c r="H865" s="151">
        <v>37.964285714285708</v>
      </c>
      <c r="I865" s="149">
        <v>45291</v>
      </c>
      <c r="J865" s="150">
        <v>1401.25</v>
      </c>
      <c r="K865" s="150">
        <v>14062.54</v>
      </c>
      <c r="L865" s="150">
        <v>53197.46</v>
      </c>
    </row>
    <row r="866" spans="1:12" ht="22.5" hidden="1" x14ac:dyDescent="0.25">
      <c r="A866" s="144" t="s">
        <v>1656</v>
      </c>
      <c r="B866" s="144" t="s">
        <v>1645</v>
      </c>
      <c r="C866" s="144">
        <v>4</v>
      </c>
      <c r="D866" s="144" t="s">
        <v>1247</v>
      </c>
      <c r="E866" s="145">
        <v>44985</v>
      </c>
      <c r="F866" s="146">
        <v>67260</v>
      </c>
      <c r="G866" s="147">
        <v>4</v>
      </c>
      <c r="H866" s="147">
        <v>37.964285714285708</v>
      </c>
      <c r="I866" s="145">
        <v>45291</v>
      </c>
      <c r="J866" s="146">
        <v>1401.25</v>
      </c>
      <c r="K866" s="146">
        <v>14062.54</v>
      </c>
      <c r="L866" s="146">
        <v>53197.46</v>
      </c>
    </row>
    <row r="867" spans="1:12" ht="22.5" hidden="1" x14ac:dyDescent="0.25">
      <c r="A867" s="148" t="s">
        <v>1657</v>
      </c>
      <c r="B867" s="148" t="s">
        <v>1645</v>
      </c>
      <c r="C867" s="148">
        <v>4</v>
      </c>
      <c r="D867" s="148" t="s">
        <v>1202</v>
      </c>
      <c r="E867" s="149">
        <v>44985</v>
      </c>
      <c r="F867" s="150">
        <v>67260</v>
      </c>
      <c r="G867" s="151">
        <v>4</v>
      </c>
      <c r="H867" s="151">
        <v>37.964285714285708</v>
      </c>
      <c r="I867" s="149">
        <v>45291</v>
      </c>
      <c r="J867" s="150">
        <v>1401.25</v>
      </c>
      <c r="K867" s="150">
        <v>14062.54</v>
      </c>
      <c r="L867" s="150">
        <v>53197.46</v>
      </c>
    </row>
    <row r="868" spans="1:12" hidden="1" x14ac:dyDescent="0.25">
      <c r="A868" s="144" t="s">
        <v>1658</v>
      </c>
      <c r="B868" s="144" t="s">
        <v>1645</v>
      </c>
      <c r="C868" s="144">
        <v>4</v>
      </c>
      <c r="D868" s="144" t="s">
        <v>1138</v>
      </c>
      <c r="E868" s="145">
        <v>44985</v>
      </c>
      <c r="F868" s="146">
        <v>67260</v>
      </c>
      <c r="G868" s="147">
        <v>4</v>
      </c>
      <c r="H868" s="147">
        <v>37.964285714285708</v>
      </c>
      <c r="I868" s="145">
        <v>45291</v>
      </c>
      <c r="J868" s="146">
        <v>1401.25</v>
      </c>
      <c r="K868" s="146">
        <v>14062.54</v>
      </c>
      <c r="L868" s="146">
        <v>53197.46</v>
      </c>
    </row>
    <row r="869" spans="1:12" hidden="1" x14ac:dyDescent="0.25">
      <c r="A869" s="148" t="s">
        <v>1659</v>
      </c>
      <c r="B869" s="148" t="s">
        <v>1645</v>
      </c>
      <c r="C869" s="148">
        <v>4</v>
      </c>
      <c r="D869" s="148" t="s">
        <v>1138</v>
      </c>
      <c r="E869" s="149">
        <v>44985</v>
      </c>
      <c r="F869" s="150">
        <v>67260</v>
      </c>
      <c r="G869" s="151">
        <v>4</v>
      </c>
      <c r="H869" s="151">
        <v>37.964285714285708</v>
      </c>
      <c r="I869" s="149">
        <v>45291</v>
      </c>
      <c r="J869" s="150">
        <v>1401.25</v>
      </c>
      <c r="K869" s="150">
        <v>14062.54</v>
      </c>
      <c r="L869" s="150">
        <v>53197.46</v>
      </c>
    </row>
    <row r="870" spans="1:12" hidden="1" x14ac:dyDescent="0.25">
      <c r="A870" s="144" t="s">
        <v>1660</v>
      </c>
      <c r="B870" s="144" t="s">
        <v>1645</v>
      </c>
      <c r="C870" s="144">
        <v>4</v>
      </c>
      <c r="D870" s="144" t="s">
        <v>1236</v>
      </c>
      <c r="E870" s="145">
        <v>44985</v>
      </c>
      <c r="F870" s="146">
        <v>67260</v>
      </c>
      <c r="G870" s="147">
        <v>4</v>
      </c>
      <c r="H870" s="147">
        <v>37.964285714285708</v>
      </c>
      <c r="I870" s="145">
        <v>45291</v>
      </c>
      <c r="J870" s="146">
        <v>1401.25</v>
      </c>
      <c r="K870" s="146">
        <v>14062.54</v>
      </c>
      <c r="L870" s="146">
        <v>53197.46</v>
      </c>
    </row>
    <row r="871" spans="1:12" hidden="1" x14ac:dyDescent="0.25">
      <c r="A871" s="148" t="s">
        <v>1661</v>
      </c>
      <c r="B871" s="148" t="s">
        <v>1645</v>
      </c>
      <c r="C871" s="148">
        <v>4</v>
      </c>
      <c r="D871" s="148" t="s">
        <v>1138</v>
      </c>
      <c r="E871" s="149">
        <v>44985</v>
      </c>
      <c r="F871" s="150">
        <v>67260</v>
      </c>
      <c r="G871" s="151">
        <v>4</v>
      </c>
      <c r="H871" s="151">
        <v>37.964285714285708</v>
      </c>
      <c r="I871" s="149">
        <v>45291</v>
      </c>
      <c r="J871" s="150">
        <v>1401.25</v>
      </c>
      <c r="K871" s="150">
        <v>14062.54</v>
      </c>
      <c r="L871" s="150">
        <v>53197.46</v>
      </c>
    </row>
    <row r="872" spans="1:12" hidden="1" x14ac:dyDescent="0.25">
      <c r="A872" s="144" t="s">
        <v>1662</v>
      </c>
      <c r="B872" s="144" t="s">
        <v>1663</v>
      </c>
      <c r="C872" s="144">
        <v>4</v>
      </c>
      <c r="D872" s="144" t="s">
        <v>1138</v>
      </c>
      <c r="E872" s="145">
        <v>44985</v>
      </c>
      <c r="F872" s="146">
        <v>15930</v>
      </c>
      <c r="G872" s="147">
        <v>4</v>
      </c>
      <c r="H872" s="147">
        <v>37.964285714285708</v>
      </c>
      <c r="I872" s="145">
        <v>45291</v>
      </c>
      <c r="J872" s="146">
        <v>331.875</v>
      </c>
      <c r="K872" s="146">
        <v>3330.65</v>
      </c>
      <c r="L872" s="146">
        <v>12599.35</v>
      </c>
    </row>
    <row r="873" spans="1:12" ht="22.5" hidden="1" x14ac:dyDescent="0.25">
      <c r="A873" s="148" t="s">
        <v>1664</v>
      </c>
      <c r="B873" s="148" t="s">
        <v>1663</v>
      </c>
      <c r="C873" s="148">
        <v>4</v>
      </c>
      <c r="D873" s="148" t="s">
        <v>1247</v>
      </c>
      <c r="E873" s="149">
        <v>44985</v>
      </c>
      <c r="F873" s="150">
        <v>15930</v>
      </c>
      <c r="G873" s="151">
        <v>4</v>
      </c>
      <c r="H873" s="151">
        <v>37.964285714285708</v>
      </c>
      <c r="I873" s="149">
        <v>45291</v>
      </c>
      <c r="J873" s="150">
        <v>331.875</v>
      </c>
      <c r="K873" s="150">
        <v>3330.65</v>
      </c>
      <c r="L873" s="150">
        <v>12599.35</v>
      </c>
    </row>
    <row r="874" spans="1:12" hidden="1" x14ac:dyDescent="0.25">
      <c r="A874" s="144" t="s">
        <v>1665</v>
      </c>
      <c r="B874" s="144" t="s">
        <v>1663</v>
      </c>
      <c r="C874" s="144">
        <v>4</v>
      </c>
      <c r="D874" s="144" t="s">
        <v>1138</v>
      </c>
      <c r="E874" s="145">
        <v>44985</v>
      </c>
      <c r="F874" s="146">
        <v>15930</v>
      </c>
      <c r="G874" s="147">
        <v>4</v>
      </c>
      <c r="H874" s="147">
        <v>37.964285714285708</v>
      </c>
      <c r="I874" s="145">
        <v>45291</v>
      </c>
      <c r="J874" s="146">
        <v>331.875</v>
      </c>
      <c r="K874" s="146">
        <v>3330.65</v>
      </c>
      <c r="L874" s="146">
        <v>12599.35</v>
      </c>
    </row>
    <row r="875" spans="1:12" hidden="1" x14ac:dyDescent="0.25">
      <c r="A875" s="148" t="s">
        <v>1666</v>
      </c>
      <c r="B875" s="148" t="s">
        <v>1663</v>
      </c>
      <c r="C875" s="148">
        <v>4</v>
      </c>
      <c r="D875" s="148" t="s">
        <v>1138</v>
      </c>
      <c r="E875" s="149">
        <v>44985</v>
      </c>
      <c r="F875" s="150">
        <v>15930</v>
      </c>
      <c r="G875" s="151">
        <v>4</v>
      </c>
      <c r="H875" s="151">
        <v>37.964285714285708</v>
      </c>
      <c r="I875" s="149">
        <v>45291</v>
      </c>
      <c r="J875" s="150">
        <v>331.875</v>
      </c>
      <c r="K875" s="150">
        <v>3330.65</v>
      </c>
      <c r="L875" s="150">
        <v>12599.35</v>
      </c>
    </row>
    <row r="876" spans="1:12" hidden="1" x14ac:dyDescent="0.25">
      <c r="A876" s="144" t="s">
        <v>1667</v>
      </c>
      <c r="B876" s="144" t="s">
        <v>1663</v>
      </c>
      <c r="C876" s="144">
        <v>4</v>
      </c>
      <c r="D876" s="144" t="s">
        <v>1138</v>
      </c>
      <c r="E876" s="145">
        <v>44985</v>
      </c>
      <c r="F876" s="146">
        <v>15930</v>
      </c>
      <c r="G876" s="147">
        <v>4</v>
      </c>
      <c r="H876" s="147">
        <v>37.964285714285708</v>
      </c>
      <c r="I876" s="145">
        <v>45291</v>
      </c>
      <c r="J876" s="146">
        <v>331.875</v>
      </c>
      <c r="K876" s="146">
        <v>3330.65</v>
      </c>
      <c r="L876" s="146">
        <v>12599.35</v>
      </c>
    </row>
    <row r="877" spans="1:12" hidden="1" x14ac:dyDescent="0.25">
      <c r="A877" s="148" t="s">
        <v>1668</v>
      </c>
      <c r="B877" s="148" t="s">
        <v>1663</v>
      </c>
      <c r="C877" s="148">
        <v>4</v>
      </c>
      <c r="D877" s="148" t="s">
        <v>1138</v>
      </c>
      <c r="E877" s="149">
        <v>44985</v>
      </c>
      <c r="F877" s="150">
        <v>15930</v>
      </c>
      <c r="G877" s="151">
        <v>4</v>
      </c>
      <c r="H877" s="151">
        <v>37.964285714285708</v>
      </c>
      <c r="I877" s="149">
        <v>45291</v>
      </c>
      <c r="J877" s="150">
        <v>331.875</v>
      </c>
      <c r="K877" s="150">
        <v>3330.65</v>
      </c>
      <c r="L877" s="150">
        <v>12599.35</v>
      </c>
    </row>
    <row r="878" spans="1:12" hidden="1" x14ac:dyDescent="0.25">
      <c r="A878" s="144" t="s">
        <v>1669</v>
      </c>
      <c r="B878" s="144" t="s">
        <v>1663</v>
      </c>
      <c r="C878" s="144">
        <v>4</v>
      </c>
      <c r="D878" s="144" t="s">
        <v>1138</v>
      </c>
      <c r="E878" s="145">
        <v>44985</v>
      </c>
      <c r="F878" s="146">
        <v>15930</v>
      </c>
      <c r="G878" s="147">
        <v>4</v>
      </c>
      <c r="H878" s="147">
        <v>37.964285714285708</v>
      </c>
      <c r="I878" s="145">
        <v>45291</v>
      </c>
      <c r="J878" s="146">
        <v>331.875</v>
      </c>
      <c r="K878" s="146">
        <v>3330.65</v>
      </c>
      <c r="L878" s="146">
        <v>12599.35</v>
      </c>
    </row>
    <row r="879" spans="1:12" hidden="1" x14ac:dyDescent="0.25">
      <c r="A879" s="148" t="s">
        <v>1670</v>
      </c>
      <c r="B879" s="148" t="s">
        <v>1663</v>
      </c>
      <c r="C879" s="148">
        <v>4</v>
      </c>
      <c r="D879" s="148" t="s">
        <v>1138</v>
      </c>
      <c r="E879" s="149">
        <v>44985</v>
      </c>
      <c r="F879" s="150">
        <v>15930</v>
      </c>
      <c r="G879" s="151">
        <v>4</v>
      </c>
      <c r="H879" s="151">
        <v>37.964285714285708</v>
      </c>
      <c r="I879" s="149">
        <v>45291</v>
      </c>
      <c r="J879" s="150">
        <v>331.875</v>
      </c>
      <c r="K879" s="150">
        <v>3330.65</v>
      </c>
      <c r="L879" s="150">
        <v>12599.35</v>
      </c>
    </row>
    <row r="880" spans="1:12" hidden="1" x14ac:dyDescent="0.25">
      <c r="A880" s="144" t="s">
        <v>1671</v>
      </c>
      <c r="B880" s="144" t="s">
        <v>1663</v>
      </c>
      <c r="C880" s="144">
        <v>4</v>
      </c>
      <c r="D880" s="144" t="s">
        <v>1138</v>
      </c>
      <c r="E880" s="145">
        <v>44985</v>
      </c>
      <c r="F880" s="146">
        <v>15930</v>
      </c>
      <c r="G880" s="147">
        <v>4</v>
      </c>
      <c r="H880" s="147">
        <v>37.964285714285708</v>
      </c>
      <c r="I880" s="145">
        <v>45291</v>
      </c>
      <c r="J880" s="146">
        <v>331.875</v>
      </c>
      <c r="K880" s="146">
        <v>3330.65</v>
      </c>
      <c r="L880" s="146">
        <v>12599.35</v>
      </c>
    </row>
    <row r="881" spans="1:12" hidden="1" x14ac:dyDescent="0.25">
      <c r="A881" s="148" t="s">
        <v>1672</v>
      </c>
      <c r="B881" s="148" t="s">
        <v>1663</v>
      </c>
      <c r="C881" s="148">
        <v>4</v>
      </c>
      <c r="D881" s="148" t="s">
        <v>1205</v>
      </c>
      <c r="E881" s="149">
        <v>44985</v>
      </c>
      <c r="F881" s="150">
        <v>15930</v>
      </c>
      <c r="G881" s="151">
        <v>4</v>
      </c>
      <c r="H881" s="151">
        <v>37.964285714285708</v>
      </c>
      <c r="I881" s="149">
        <v>45291</v>
      </c>
      <c r="J881" s="150">
        <v>331.875</v>
      </c>
      <c r="K881" s="150">
        <v>3330.65</v>
      </c>
      <c r="L881" s="150">
        <v>12599.35</v>
      </c>
    </row>
    <row r="882" spans="1:12" hidden="1" x14ac:dyDescent="0.25">
      <c r="A882" s="144" t="s">
        <v>1673</v>
      </c>
      <c r="B882" s="144" t="s">
        <v>1663</v>
      </c>
      <c r="C882" s="144">
        <v>4</v>
      </c>
      <c r="D882" s="144" t="s">
        <v>1138</v>
      </c>
      <c r="E882" s="145">
        <v>44985</v>
      </c>
      <c r="F882" s="146">
        <v>15930</v>
      </c>
      <c r="G882" s="147">
        <v>4</v>
      </c>
      <c r="H882" s="147">
        <v>37.964285714285708</v>
      </c>
      <c r="I882" s="145">
        <v>45291</v>
      </c>
      <c r="J882" s="146">
        <v>331.875</v>
      </c>
      <c r="K882" s="146">
        <v>3330.65</v>
      </c>
      <c r="L882" s="146">
        <v>12599.35</v>
      </c>
    </row>
    <row r="883" spans="1:12" hidden="1" x14ac:dyDescent="0.25">
      <c r="A883" s="148" t="s">
        <v>1674</v>
      </c>
      <c r="B883" s="148" t="s">
        <v>1663</v>
      </c>
      <c r="C883" s="148">
        <v>4</v>
      </c>
      <c r="D883" s="148" t="s">
        <v>1338</v>
      </c>
      <c r="E883" s="149">
        <v>44985</v>
      </c>
      <c r="F883" s="150">
        <v>13334</v>
      </c>
      <c r="G883" s="151">
        <v>4</v>
      </c>
      <c r="H883" s="151">
        <v>37.964285714285708</v>
      </c>
      <c r="I883" s="149">
        <v>45291</v>
      </c>
      <c r="J883" s="150">
        <v>277.79166666666669</v>
      </c>
      <c r="K883" s="150">
        <v>2787.82</v>
      </c>
      <c r="L883" s="150">
        <v>10546.18</v>
      </c>
    </row>
    <row r="884" spans="1:12" hidden="1" x14ac:dyDescent="0.25">
      <c r="A884" s="144" t="s">
        <v>1675</v>
      </c>
      <c r="B884" s="144" t="s">
        <v>1663</v>
      </c>
      <c r="C884" s="144">
        <v>4</v>
      </c>
      <c r="D884" s="144" t="s">
        <v>1338</v>
      </c>
      <c r="E884" s="145">
        <v>44985</v>
      </c>
      <c r="F884" s="146">
        <v>13334</v>
      </c>
      <c r="G884" s="147">
        <v>4</v>
      </c>
      <c r="H884" s="147">
        <v>37.964285714285708</v>
      </c>
      <c r="I884" s="145">
        <v>45291</v>
      </c>
      <c r="J884" s="146">
        <v>277.79166666666669</v>
      </c>
      <c r="K884" s="146">
        <v>2787.82</v>
      </c>
      <c r="L884" s="146">
        <v>10546.18</v>
      </c>
    </row>
    <row r="885" spans="1:12" hidden="1" x14ac:dyDescent="0.25">
      <c r="A885" s="148" t="s">
        <v>1676</v>
      </c>
      <c r="B885" s="148" t="s">
        <v>1663</v>
      </c>
      <c r="C885" s="148">
        <v>4</v>
      </c>
      <c r="D885" s="148" t="s">
        <v>1338</v>
      </c>
      <c r="E885" s="149">
        <v>44985</v>
      </c>
      <c r="F885" s="150">
        <v>13334</v>
      </c>
      <c r="G885" s="151">
        <v>4</v>
      </c>
      <c r="H885" s="151">
        <v>37.964285714285708</v>
      </c>
      <c r="I885" s="149">
        <v>45291</v>
      </c>
      <c r="J885" s="150">
        <v>277.79166666666669</v>
      </c>
      <c r="K885" s="150">
        <v>2787.82</v>
      </c>
      <c r="L885" s="150">
        <v>10546.18</v>
      </c>
    </row>
    <row r="886" spans="1:12" hidden="1" x14ac:dyDescent="0.25">
      <c r="A886" s="144" t="s">
        <v>1677</v>
      </c>
      <c r="B886" s="144" t="s">
        <v>1663</v>
      </c>
      <c r="C886" s="144">
        <v>4</v>
      </c>
      <c r="D886" s="144" t="s">
        <v>1138</v>
      </c>
      <c r="E886" s="145">
        <v>44985</v>
      </c>
      <c r="F886" s="146">
        <v>13334</v>
      </c>
      <c r="G886" s="147">
        <v>4</v>
      </c>
      <c r="H886" s="147">
        <v>37.964285714285708</v>
      </c>
      <c r="I886" s="145">
        <v>45291</v>
      </c>
      <c r="J886" s="146">
        <v>277.79166666666669</v>
      </c>
      <c r="K886" s="146">
        <v>2787.82</v>
      </c>
      <c r="L886" s="146">
        <v>10546.18</v>
      </c>
    </row>
    <row r="887" spans="1:12" hidden="1" x14ac:dyDescent="0.25">
      <c r="A887" s="148" t="s">
        <v>1678</v>
      </c>
      <c r="B887" s="148" t="s">
        <v>1663</v>
      </c>
      <c r="C887" s="148">
        <v>4</v>
      </c>
      <c r="D887" s="148" t="s">
        <v>1626</v>
      </c>
      <c r="E887" s="149">
        <v>44985</v>
      </c>
      <c r="F887" s="150">
        <v>13334</v>
      </c>
      <c r="G887" s="151">
        <v>4</v>
      </c>
      <c r="H887" s="151">
        <v>37.964285714285708</v>
      </c>
      <c r="I887" s="149">
        <v>45291</v>
      </c>
      <c r="J887" s="150">
        <v>277.79166666666669</v>
      </c>
      <c r="K887" s="150">
        <v>2787.82</v>
      </c>
      <c r="L887" s="150">
        <v>10546.18</v>
      </c>
    </row>
    <row r="888" spans="1:12" ht="22.5" hidden="1" x14ac:dyDescent="0.25">
      <c r="A888" s="144" t="s">
        <v>1679</v>
      </c>
      <c r="B888" s="144" t="s">
        <v>1663</v>
      </c>
      <c r="C888" s="144">
        <v>4</v>
      </c>
      <c r="D888" s="144" t="s">
        <v>1202</v>
      </c>
      <c r="E888" s="145">
        <v>44985</v>
      </c>
      <c r="F888" s="146">
        <v>13334</v>
      </c>
      <c r="G888" s="147">
        <v>4</v>
      </c>
      <c r="H888" s="147">
        <v>37.964285714285708</v>
      </c>
      <c r="I888" s="145">
        <v>45291</v>
      </c>
      <c r="J888" s="146">
        <v>277.79166666666669</v>
      </c>
      <c r="K888" s="146">
        <v>2787.82</v>
      </c>
      <c r="L888" s="146">
        <v>10546.18</v>
      </c>
    </row>
    <row r="889" spans="1:12" ht="22.5" hidden="1" x14ac:dyDescent="0.25">
      <c r="A889" s="148" t="s">
        <v>1680</v>
      </c>
      <c r="B889" s="148" t="s">
        <v>1663</v>
      </c>
      <c r="C889" s="148">
        <v>4</v>
      </c>
      <c r="D889" s="148" t="s">
        <v>1202</v>
      </c>
      <c r="E889" s="149">
        <v>44985</v>
      </c>
      <c r="F889" s="150">
        <v>13334</v>
      </c>
      <c r="G889" s="151">
        <v>4</v>
      </c>
      <c r="H889" s="151">
        <v>37.964285714285708</v>
      </c>
      <c r="I889" s="149">
        <v>45291</v>
      </c>
      <c r="J889" s="150">
        <v>277.79166666666669</v>
      </c>
      <c r="K889" s="150">
        <v>2787.82</v>
      </c>
      <c r="L889" s="150">
        <v>10546.18</v>
      </c>
    </row>
    <row r="890" spans="1:12" hidden="1" x14ac:dyDescent="0.25">
      <c r="A890" s="144" t="s">
        <v>1681</v>
      </c>
      <c r="B890" s="144" t="s">
        <v>1663</v>
      </c>
      <c r="C890" s="144">
        <v>4</v>
      </c>
      <c r="D890" s="144" t="s">
        <v>1322</v>
      </c>
      <c r="E890" s="145">
        <v>44985</v>
      </c>
      <c r="F890" s="146">
        <v>13334</v>
      </c>
      <c r="G890" s="147">
        <v>4</v>
      </c>
      <c r="H890" s="147">
        <v>37.964285714285708</v>
      </c>
      <c r="I890" s="145">
        <v>45291</v>
      </c>
      <c r="J890" s="146">
        <v>277.79166666666669</v>
      </c>
      <c r="K890" s="146">
        <v>2787.82</v>
      </c>
      <c r="L890" s="146">
        <v>10546.18</v>
      </c>
    </row>
    <row r="891" spans="1:12" hidden="1" x14ac:dyDescent="0.25">
      <c r="A891" s="148" t="s">
        <v>1682</v>
      </c>
      <c r="B891" s="148" t="s">
        <v>1663</v>
      </c>
      <c r="C891" s="148">
        <v>4</v>
      </c>
      <c r="D891" s="148" t="s">
        <v>1236</v>
      </c>
      <c r="E891" s="149">
        <v>44985</v>
      </c>
      <c r="F891" s="150">
        <v>13334</v>
      </c>
      <c r="G891" s="151">
        <v>4</v>
      </c>
      <c r="H891" s="151">
        <v>37.964285714285708</v>
      </c>
      <c r="I891" s="149">
        <v>45291</v>
      </c>
      <c r="J891" s="150">
        <v>277.79166666666669</v>
      </c>
      <c r="K891" s="150">
        <v>2787.82</v>
      </c>
      <c r="L891" s="150">
        <v>10546.18</v>
      </c>
    </row>
    <row r="892" spans="1:12" ht="22.5" hidden="1" x14ac:dyDescent="0.25">
      <c r="A892" s="144" t="s">
        <v>1683</v>
      </c>
      <c r="B892" s="144" t="s">
        <v>1663</v>
      </c>
      <c r="C892" s="144">
        <v>4</v>
      </c>
      <c r="D892" s="144" t="s">
        <v>1247</v>
      </c>
      <c r="E892" s="145">
        <v>44985</v>
      </c>
      <c r="F892" s="146">
        <v>13334</v>
      </c>
      <c r="G892" s="147">
        <v>4</v>
      </c>
      <c r="H892" s="147">
        <v>37.964285714285708</v>
      </c>
      <c r="I892" s="145">
        <v>45291</v>
      </c>
      <c r="J892" s="146">
        <v>277.79166666666669</v>
      </c>
      <c r="K892" s="146">
        <v>2787.82</v>
      </c>
      <c r="L892" s="146">
        <v>10546.18</v>
      </c>
    </row>
    <row r="893" spans="1:12" ht="22.5" hidden="1" x14ac:dyDescent="0.25">
      <c r="A893" s="148" t="s">
        <v>1684</v>
      </c>
      <c r="B893" s="148" t="s">
        <v>1663</v>
      </c>
      <c r="C893" s="148">
        <v>4</v>
      </c>
      <c r="D893" s="148" t="s">
        <v>1247</v>
      </c>
      <c r="E893" s="149">
        <v>44985</v>
      </c>
      <c r="F893" s="150">
        <v>13334</v>
      </c>
      <c r="G893" s="151">
        <v>4</v>
      </c>
      <c r="H893" s="151">
        <v>37.964285714285708</v>
      </c>
      <c r="I893" s="149">
        <v>45291</v>
      </c>
      <c r="J893" s="150">
        <v>277.79166666666669</v>
      </c>
      <c r="K893" s="150">
        <v>2787.82</v>
      </c>
      <c r="L893" s="150">
        <v>10546.18</v>
      </c>
    </row>
    <row r="894" spans="1:12" ht="22.5" hidden="1" x14ac:dyDescent="0.25">
      <c r="A894" s="144" t="s">
        <v>1685</v>
      </c>
      <c r="B894" s="144" t="s">
        <v>1663</v>
      </c>
      <c r="C894" s="144">
        <v>4</v>
      </c>
      <c r="D894" s="144" t="s">
        <v>1202</v>
      </c>
      <c r="E894" s="145">
        <v>44985</v>
      </c>
      <c r="F894" s="146">
        <v>13334</v>
      </c>
      <c r="G894" s="147">
        <v>4</v>
      </c>
      <c r="H894" s="147">
        <v>37.964285714285708</v>
      </c>
      <c r="I894" s="145">
        <v>45291</v>
      </c>
      <c r="J894" s="146">
        <v>277.79166666666669</v>
      </c>
      <c r="K894" s="146">
        <v>2787.82</v>
      </c>
      <c r="L894" s="146">
        <v>10546.18</v>
      </c>
    </row>
    <row r="895" spans="1:12" hidden="1" x14ac:dyDescent="0.25">
      <c r="A895" s="148" t="s">
        <v>1686</v>
      </c>
      <c r="B895" s="148" t="s">
        <v>1663</v>
      </c>
      <c r="C895" s="148">
        <v>4</v>
      </c>
      <c r="D895" s="148" t="s">
        <v>1138</v>
      </c>
      <c r="E895" s="149">
        <v>44985</v>
      </c>
      <c r="F895" s="150">
        <v>13334</v>
      </c>
      <c r="G895" s="151">
        <v>4</v>
      </c>
      <c r="H895" s="151">
        <v>37.964285714285708</v>
      </c>
      <c r="I895" s="149">
        <v>45291</v>
      </c>
      <c r="J895" s="150">
        <v>277.79166666666669</v>
      </c>
      <c r="K895" s="150">
        <v>2787.82</v>
      </c>
      <c r="L895" s="150">
        <v>10546.18</v>
      </c>
    </row>
    <row r="896" spans="1:12" hidden="1" x14ac:dyDescent="0.25">
      <c r="A896" s="144" t="s">
        <v>1687</v>
      </c>
      <c r="B896" s="144" t="s">
        <v>1663</v>
      </c>
      <c r="C896" s="144">
        <v>4</v>
      </c>
      <c r="D896" s="144" t="s">
        <v>1138</v>
      </c>
      <c r="E896" s="145">
        <v>44985</v>
      </c>
      <c r="F896" s="146">
        <v>13334</v>
      </c>
      <c r="G896" s="147">
        <v>4</v>
      </c>
      <c r="H896" s="147">
        <v>37.964285714285708</v>
      </c>
      <c r="I896" s="145">
        <v>45291</v>
      </c>
      <c r="J896" s="146">
        <v>277.79166666666669</v>
      </c>
      <c r="K896" s="146">
        <v>2787.82</v>
      </c>
      <c r="L896" s="146">
        <v>10546.18</v>
      </c>
    </row>
    <row r="897" spans="1:12" hidden="1" x14ac:dyDescent="0.25">
      <c r="A897" s="148" t="s">
        <v>1688</v>
      </c>
      <c r="B897" s="148" t="s">
        <v>1663</v>
      </c>
      <c r="C897" s="148">
        <v>4</v>
      </c>
      <c r="D897" s="148" t="s">
        <v>1138</v>
      </c>
      <c r="E897" s="149">
        <v>44985</v>
      </c>
      <c r="F897" s="150">
        <v>13334</v>
      </c>
      <c r="G897" s="151">
        <v>4</v>
      </c>
      <c r="H897" s="151">
        <v>37.964285714285708</v>
      </c>
      <c r="I897" s="149">
        <v>45291</v>
      </c>
      <c r="J897" s="150">
        <v>277.79166666666669</v>
      </c>
      <c r="K897" s="150">
        <v>2787.82</v>
      </c>
      <c r="L897" s="150">
        <v>10546.18</v>
      </c>
    </row>
    <row r="898" spans="1:12" hidden="1" x14ac:dyDescent="0.25">
      <c r="A898" s="144" t="s">
        <v>1689</v>
      </c>
      <c r="B898" s="144" t="s">
        <v>1663</v>
      </c>
      <c r="C898" s="144">
        <v>4</v>
      </c>
      <c r="D898" s="144" t="s">
        <v>1138</v>
      </c>
      <c r="E898" s="145">
        <v>44985</v>
      </c>
      <c r="F898" s="146">
        <v>13334</v>
      </c>
      <c r="G898" s="147">
        <v>4</v>
      </c>
      <c r="H898" s="147">
        <v>37.964285714285708</v>
      </c>
      <c r="I898" s="145">
        <v>45291</v>
      </c>
      <c r="J898" s="146">
        <v>277.79166666666669</v>
      </c>
      <c r="K898" s="146">
        <v>2787.82</v>
      </c>
      <c r="L898" s="146">
        <v>10546.18</v>
      </c>
    </row>
    <row r="899" spans="1:12" hidden="1" x14ac:dyDescent="0.25">
      <c r="A899" s="148" t="s">
        <v>1690</v>
      </c>
      <c r="B899" s="148" t="s">
        <v>1663</v>
      </c>
      <c r="C899" s="148">
        <v>4</v>
      </c>
      <c r="D899" s="148" t="s">
        <v>1236</v>
      </c>
      <c r="E899" s="149">
        <v>44985</v>
      </c>
      <c r="F899" s="150">
        <v>13334</v>
      </c>
      <c r="G899" s="151">
        <v>4</v>
      </c>
      <c r="H899" s="151">
        <v>37.964285714285708</v>
      </c>
      <c r="I899" s="149">
        <v>45291</v>
      </c>
      <c r="J899" s="150">
        <v>277.79166666666669</v>
      </c>
      <c r="K899" s="150">
        <v>2787.82</v>
      </c>
      <c r="L899" s="150">
        <v>10546.18</v>
      </c>
    </row>
    <row r="900" spans="1:12" hidden="1" x14ac:dyDescent="0.25">
      <c r="A900" s="144" t="s">
        <v>1691</v>
      </c>
      <c r="B900" s="144" t="s">
        <v>1663</v>
      </c>
      <c r="C900" s="144">
        <v>4</v>
      </c>
      <c r="D900" s="144" t="s">
        <v>1138</v>
      </c>
      <c r="E900" s="145">
        <v>44985</v>
      </c>
      <c r="F900" s="146">
        <v>13334</v>
      </c>
      <c r="G900" s="147">
        <v>4</v>
      </c>
      <c r="H900" s="147">
        <v>37.964285714285708</v>
      </c>
      <c r="I900" s="145">
        <v>45291</v>
      </c>
      <c r="J900" s="146">
        <v>277.79166666666669</v>
      </c>
      <c r="K900" s="146">
        <v>2787.82</v>
      </c>
      <c r="L900" s="146">
        <v>10546.18</v>
      </c>
    </row>
    <row r="901" spans="1:12" ht="22.5" hidden="1" x14ac:dyDescent="0.25">
      <c r="A901" s="148" t="s">
        <v>1692</v>
      </c>
      <c r="B901" s="148" t="s">
        <v>1663</v>
      </c>
      <c r="C901" s="148">
        <v>4</v>
      </c>
      <c r="D901" s="148" t="s">
        <v>1202</v>
      </c>
      <c r="E901" s="149">
        <v>44985</v>
      </c>
      <c r="F901" s="150">
        <v>13334</v>
      </c>
      <c r="G901" s="151">
        <v>4</v>
      </c>
      <c r="H901" s="151">
        <v>37.964285714285708</v>
      </c>
      <c r="I901" s="149">
        <v>45291</v>
      </c>
      <c r="J901" s="150">
        <v>277.79166666666669</v>
      </c>
      <c r="K901" s="150">
        <v>2787.82</v>
      </c>
      <c r="L901" s="150">
        <v>10546.18</v>
      </c>
    </row>
    <row r="902" spans="1:12" hidden="1" x14ac:dyDescent="0.25">
      <c r="A902" s="144" t="s">
        <v>1693</v>
      </c>
      <c r="B902" s="144" t="s">
        <v>1663</v>
      </c>
      <c r="C902" s="144">
        <v>4</v>
      </c>
      <c r="D902" s="144" t="s">
        <v>1138</v>
      </c>
      <c r="E902" s="145">
        <v>44985</v>
      </c>
      <c r="F902" s="146">
        <v>13334</v>
      </c>
      <c r="G902" s="147">
        <v>4</v>
      </c>
      <c r="H902" s="147">
        <v>37.964285714285708</v>
      </c>
      <c r="I902" s="145">
        <v>45291</v>
      </c>
      <c r="J902" s="146">
        <v>277.79166666666669</v>
      </c>
      <c r="K902" s="146">
        <v>2787.82</v>
      </c>
      <c r="L902" s="146">
        <v>10546.18</v>
      </c>
    </row>
    <row r="903" spans="1:12" hidden="1" x14ac:dyDescent="0.25">
      <c r="A903" s="148" t="s">
        <v>1694</v>
      </c>
      <c r="B903" s="148" t="s">
        <v>1663</v>
      </c>
      <c r="C903" s="148">
        <v>4</v>
      </c>
      <c r="D903" s="148" t="s">
        <v>1236</v>
      </c>
      <c r="E903" s="149">
        <v>44985</v>
      </c>
      <c r="F903" s="150">
        <v>13334</v>
      </c>
      <c r="G903" s="151">
        <v>4</v>
      </c>
      <c r="H903" s="151">
        <v>37.964285714285708</v>
      </c>
      <c r="I903" s="149">
        <v>45291</v>
      </c>
      <c r="J903" s="150">
        <v>277.79166666666669</v>
      </c>
      <c r="K903" s="150">
        <v>2787.82</v>
      </c>
      <c r="L903" s="150">
        <v>10546.18</v>
      </c>
    </row>
    <row r="904" spans="1:12" hidden="1" x14ac:dyDescent="0.25">
      <c r="A904" s="144" t="s">
        <v>1695</v>
      </c>
      <c r="B904" s="144" t="s">
        <v>1663</v>
      </c>
      <c r="C904" s="144">
        <v>4</v>
      </c>
      <c r="D904" s="144" t="s">
        <v>680</v>
      </c>
      <c r="E904" s="145">
        <v>44985</v>
      </c>
      <c r="F904" s="146">
        <v>13334</v>
      </c>
      <c r="G904" s="147">
        <v>4</v>
      </c>
      <c r="H904" s="147">
        <v>37.964285714285708</v>
      </c>
      <c r="I904" s="145">
        <v>45291</v>
      </c>
      <c r="J904" s="146">
        <v>277.79166666666669</v>
      </c>
      <c r="K904" s="146">
        <v>2787.82</v>
      </c>
      <c r="L904" s="146">
        <v>10546.18</v>
      </c>
    </row>
    <row r="905" spans="1:12" hidden="1" x14ac:dyDescent="0.25">
      <c r="A905" s="148" t="s">
        <v>1696</v>
      </c>
      <c r="B905" s="148" t="s">
        <v>1663</v>
      </c>
      <c r="C905" s="148">
        <v>4</v>
      </c>
      <c r="D905" s="148" t="s">
        <v>1251</v>
      </c>
      <c r="E905" s="149">
        <v>44985</v>
      </c>
      <c r="F905" s="150">
        <v>13334</v>
      </c>
      <c r="G905" s="151">
        <v>4</v>
      </c>
      <c r="H905" s="151">
        <v>37.964285714285708</v>
      </c>
      <c r="I905" s="149">
        <v>45291</v>
      </c>
      <c r="J905" s="150">
        <v>277.79166666666669</v>
      </c>
      <c r="K905" s="150">
        <v>2787.82</v>
      </c>
      <c r="L905" s="150">
        <v>10546.18</v>
      </c>
    </row>
    <row r="906" spans="1:12" hidden="1" x14ac:dyDescent="0.25">
      <c r="A906" s="144" t="s">
        <v>1697</v>
      </c>
      <c r="B906" s="144" t="s">
        <v>1663</v>
      </c>
      <c r="C906" s="144">
        <v>4</v>
      </c>
      <c r="D906" s="144" t="s">
        <v>1138</v>
      </c>
      <c r="E906" s="145">
        <v>44985</v>
      </c>
      <c r="F906" s="146">
        <v>13334</v>
      </c>
      <c r="G906" s="147">
        <v>4</v>
      </c>
      <c r="H906" s="147">
        <v>37.964285714285708</v>
      </c>
      <c r="I906" s="145">
        <v>45291</v>
      </c>
      <c r="J906" s="146">
        <v>277.79166666666669</v>
      </c>
      <c r="K906" s="146">
        <v>2787.82</v>
      </c>
      <c r="L906" s="146">
        <v>10546.18</v>
      </c>
    </row>
    <row r="907" spans="1:12" hidden="1" x14ac:dyDescent="0.25">
      <c r="A907" s="148" t="s">
        <v>1698</v>
      </c>
      <c r="B907" s="148" t="s">
        <v>1663</v>
      </c>
      <c r="C907" s="148">
        <v>4</v>
      </c>
      <c r="D907" s="148" t="s">
        <v>1236</v>
      </c>
      <c r="E907" s="149">
        <v>44985</v>
      </c>
      <c r="F907" s="150">
        <v>13334</v>
      </c>
      <c r="G907" s="151">
        <v>4</v>
      </c>
      <c r="H907" s="151">
        <v>37.964285714285708</v>
      </c>
      <c r="I907" s="149">
        <v>45291</v>
      </c>
      <c r="J907" s="150">
        <v>277.79166666666669</v>
      </c>
      <c r="K907" s="150">
        <v>2787.82</v>
      </c>
      <c r="L907" s="150">
        <v>10546.18</v>
      </c>
    </row>
    <row r="908" spans="1:12" hidden="1" x14ac:dyDescent="0.25">
      <c r="A908" s="144" t="s">
        <v>1699</v>
      </c>
      <c r="B908" s="144" t="s">
        <v>1663</v>
      </c>
      <c r="C908" s="144">
        <v>4</v>
      </c>
      <c r="D908" s="144" t="s">
        <v>1205</v>
      </c>
      <c r="E908" s="145">
        <v>44985</v>
      </c>
      <c r="F908" s="146">
        <v>13334</v>
      </c>
      <c r="G908" s="147">
        <v>4</v>
      </c>
      <c r="H908" s="147">
        <v>37.964285714285708</v>
      </c>
      <c r="I908" s="145">
        <v>45291</v>
      </c>
      <c r="J908" s="146">
        <v>277.79166666666669</v>
      </c>
      <c r="K908" s="146">
        <v>2787.82</v>
      </c>
      <c r="L908" s="146">
        <v>10546.18</v>
      </c>
    </row>
    <row r="909" spans="1:12" hidden="1" x14ac:dyDescent="0.25">
      <c r="A909" s="148" t="s">
        <v>1700</v>
      </c>
      <c r="B909" s="148" t="s">
        <v>1701</v>
      </c>
      <c r="C909" s="148">
        <v>4</v>
      </c>
      <c r="D909" s="148" t="s">
        <v>1138</v>
      </c>
      <c r="E909" s="149">
        <v>44956</v>
      </c>
      <c r="F909" s="150">
        <v>166096.49</v>
      </c>
      <c r="G909" s="151">
        <v>4</v>
      </c>
      <c r="H909" s="151">
        <v>36.935483870967737</v>
      </c>
      <c r="I909" s="149">
        <v>45291</v>
      </c>
      <c r="J909" s="150">
        <v>3460.3435416666666</v>
      </c>
      <c r="K909" s="150">
        <v>38252.93</v>
      </c>
      <c r="L909" s="150">
        <v>127843.56</v>
      </c>
    </row>
    <row r="910" spans="1:12" hidden="1" x14ac:dyDescent="0.25">
      <c r="A910" s="144" t="s">
        <v>1702</v>
      </c>
      <c r="B910" s="144" t="s">
        <v>1703</v>
      </c>
      <c r="C910" s="144">
        <v>4</v>
      </c>
      <c r="D910" s="144" t="s">
        <v>1626</v>
      </c>
      <c r="E910" s="145">
        <v>44956</v>
      </c>
      <c r="F910" s="146">
        <v>191218.71</v>
      </c>
      <c r="G910" s="147">
        <v>4</v>
      </c>
      <c r="H910" s="147">
        <v>36.935483870967737</v>
      </c>
      <c r="I910" s="145">
        <v>45291</v>
      </c>
      <c r="J910" s="146">
        <v>3983.723125</v>
      </c>
      <c r="K910" s="146">
        <v>44038.73</v>
      </c>
      <c r="L910" s="146">
        <v>147179.98000000001</v>
      </c>
    </row>
    <row r="911" spans="1:12" hidden="1" x14ac:dyDescent="0.25">
      <c r="F911" s="152">
        <f>SUM(F2:F910)</f>
        <v>21521111.950000089</v>
      </c>
    </row>
    <row r="912" spans="1:12" x14ac:dyDescent="0.25">
      <c r="F912">
        <f>SUBTOTAL(9,F911)</f>
        <v>0</v>
      </c>
    </row>
    <row r="913" spans="6:6" x14ac:dyDescent="0.25">
      <c r="F913" s="27">
        <v>21699595.870000001</v>
      </c>
    </row>
    <row r="914" spans="6:6" x14ac:dyDescent="0.25">
      <c r="F914" s="8">
        <f>+F911-F913</f>
        <v>-178483.91999991238</v>
      </c>
    </row>
  </sheetData>
  <autoFilter ref="A1:L911" xr:uid="{3B04B3E6-24C5-45B9-A803-330A3D96C9C4}">
    <filterColumn colId="4">
      <filters calendarType="gregorian">
        <dateGroupItem year="2023" month="12" dateTimeGrouping="month"/>
      </filters>
    </filterColumn>
  </autoFilter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8B44-A0FC-4F83-B945-A3FE39AB3EF1}">
  <dimension ref="A1:K199"/>
  <sheetViews>
    <sheetView view="pageBreakPreview" topLeftCell="A180" zoomScaleNormal="100" zoomScaleSheetLayoutView="100" workbookViewId="0">
      <selection activeCell="C208" sqref="C208"/>
    </sheetView>
  </sheetViews>
  <sheetFormatPr baseColWidth="10" defaultRowHeight="15" x14ac:dyDescent="0.25"/>
  <cols>
    <col min="1" max="1" width="15.42578125" style="141" bestFit="1" customWidth="1"/>
    <col min="2" max="2" width="18.140625" style="141" customWidth="1"/>
    <col min="3" max="6" width="18.140625" style="142" customWidth="1"/>
    <col min="7" max="7" width="18.140625" style="141" customWidth="1"/>
    <col min="8" max="9" width="18.140625" style="140" customWidth="1"/>
    <col min="10" max="10" width="17.42578125" style="140" customWidth="1"/>
    <col min="11" max="11" width="16.140625" style="140" bestFit="1" customWidth="1"/>
    <col min="12" max="16384" width="11.42578125" style="140"/>
  </cols>
  <sheetData>
    <row r="1" spans="1:10" x14ac:dyDescent="0.25">
      <c r="A1" s="140" t="s">
        <v>108</v>
      </c>
      <c r="B1" s="140" t="s">
        <v>109</v>
      </c>
      <c r="C1" s="140" t="s">
        <v>110</v>
      </c>
      <c r="D1" s="140" t="s">
        <v>656</v>
      </c>
      <c r="E1" s="140" t="s">
        <v>657</v>
      </c>
      <c r="F1" s="140" t="s">
        <v>111</v>
      </c>
      <c r="G1" s="140" t="s">
        <v>663</v>
      </c>
    </row>
    <row r="2" spans="1:10" x14ac:dyDescent="0.25">
      <c r="A2" s="141" t="s">
        <v>407</v>
      </c>
      <c r="B2" s="141" t="s">
        <v>408</v>
      </c>
      <c r="C2" s="142">
        <v>-26292141.550000001</v>
      </c>
      <c r="D2" s="142">
        <v>0</v>
      </c>
      <c r="E2" s="142">
        <v>0</v>
      </c>
      <c r="F2" s="142">
        <v>-26292141.550000001</v>
      </c>
      <c r="I2" s="138">
        <f>+D2-E2</f>
        <v>0</v>
      </c>
    </row>
    <row r="3" spans="1:10" x14ac:dyDescent="0.25">
      <c r="A3" s="141" t="s">
        <v>409</v>
      </c>
      <c r="B3" s="141" t="s">
        <v>410</v>
      </c>
      <c r="C3" s="142">
        <v>24.85</v>
      </c>
      <c r="D3" s="142">
        <v>0</v>
      </c>
      <c r="E3" s="142">
        <v>0</v>
      </c>
      <c r="F3" s="142">
        <v>24.85</v>
      </c>
      <c r="I3" s="138">
        <f t="shared" ref="I3:I66" si="0">+D3-E3</f>
        <v>0</v>
      </c>
    </row>
    <row r="4" spans="1:10" x14ac:dyDescent="0.25">
      <c r="A4" s="141" t="s">
        <v>411</v>
      </c>
      <c r="B4" s="141" t="s">
        <v>412</v>
      </c>
      <c r="C4" s="142">
        <v>8724.33</v>
      </c>
      <c r="D4" s="142">
        <v>0</v>
      </c>
      <c r="E4" s="142">
        <v>0</v>
      </c>
      <c r="F4" s="142">
        <v>8724.33</v>
      </c>
      <c r="I4" s="138">
        <f t="shared" si="0"/>
        <v>0</v>
      </c>
    </row>
    <row r="5" spans="1:10" ht="16.5" customHeight="1" x14ac:dyDescent="0.25">
      <c r="A5" s="141" t="s">
        <v>112</v>
      </c>
      <c r="B5" s="141" t="s">
        <v>113</v>
      </c>
      <c r="C5" s="142">
        <v>3381556606.4299998</v>
      </c>
      <c r="D5" s="142">
        <v>42455199.369999997</v>
      </c>
      <c r="E5" s="142">
        <v>3390126.71</v>
      </c>
      <c r="F5" s="142">
        <v>3420621679.0900002</v>
      </c>
      <c r="I5" s="138">
        <f t="shared" si="0"/>
        <v>39065072.659999996</v>
      </c>
    </row>
    <row r="6" spans="1:10" x14ac:dyDescent="0.25">
      <c r="A6" s="141" t="s">
        <v>413</v>
      </c>
      <c r="B6" s="141" t="s">
        <v>414</v>
      </c>
      <c r="C6" s="142">
        <v>9715384.2100000009</v>
      </c>
      <c r="D6" s="142">
        <v>0</v>
      </c>
      <c r="E6" s="142">
        <v>0</v>
      </c>
      <c r="F6" s="142">
        <v>9715384.2100000009</v>
      </c>
      <c r="I6" s="138">
        <f t="shared" si="0"/>
        <v>0</v>
      </c>
    </row>
    <row r="7" spans="1:10" x14ac:dyDescent="0.25">
      <c r="A7" s="141" t="s">
        <v>415</v>
      </c>
      <c r="B7" s="141" t="s">
        <v>416</v>
      </c>
      <c r="C7" s="142">
        <v>2682</v>
      </c>
      <c r="D7" s="142">
        <v>0</v>
      </c>
      <c r="E7" s="142">
        <v>0</v>
      </c>
      <c r="F7" s="142">
        <v>2682</v>
      </c>
      <c r="I7" s="138">
        <f t="shared" si="0"/>
        <v>0</v>
      </c>
    </row>
    <row r="8" spans="1:10" x14ac:dyDescent="0.25">
      <c r="A8" s="141" t="s">
        <v>114</v>
      </c>
      <c r="B8" s="141" t="s">
        <v>115</v>
      </c>
      <c r="C8" s="142">
        <v>15531462.49</v>
      </c>
      <c r="D8" s="142">
        <v>44396.62</v>
      </c>
      <c r="E8" s="142">
        <v>0</v>
      </c>
      <c r="F8" s="142">
        <v>15575859.109999999</v>
      </c>
      <c r="I8" s="138">
        <f t="shared" si="0"/>
        <v>44396.62</v>
      </c>
    </row>
    <row r="9" spans="1:10" x14ac:dyDescent="0.25">
      <c r="A9" s="141" t="s">
        <v>417</v>
      </c>
      <c r="B9" s="141" t="s">
        <v>418</v>
      </c>
      <c r="C9" s="142">
        <v>5040499.8</v>
      </c>
      <c r="D9" s="142">
        <v>0</v>
      </c>
      <c r="E9" s="142">
        <v>0</v>
      </c>
      <c r="F9" s="142">
        <v>5040499.8</v>
      </c>
      <c r="I9" s="138">
        <f t="shared" si="0"/>
        <v>0</v>
      </c>
    </row>
    <row r="10" spans="1:10" x14ac:dyDescent="0.25">
      <c r="A10" s="141" t="s">
        <v>116</v>
      </c>
      <c r="B10" s="141" t="s">
        <v>117</v>
      </c>
      <c r="C10" s="142">
        <v>17182925.27</v>
      </c>
      <c r="D10" s="142">
        <v>3492156</v>
      </c>
      <c r="E10" s="142">
        <v>0</v>
      </c>
      <c r="F10" s="142">
        <v>20675081.27</v>
      </c>
      <c r="I10" s="138">
        <f t="shared" si="0"/>
        <v>3492156</v>
      </c>
    </row>
    <row r="11" spans="1:10" x14ac:dyDescent="0.25">
      <c r="A11" s="141" t="s">
        <v>419</v>
      </c>
      <c r="B11" s="141" t="s">
        <v>420</v>
      </c>
      <c r="C11" s="142">
        <v>3540000</v>
      </c>
      <c r="D11" s="142">
        <v>0</v>
      </c>
      <c r="E11" s="142">
        <v>0</v>
      </c>
      <c r="F11" s="142">
        <v>3540000</v>
      </c>
      <c r="I11" s="138">
        <f t="shared" si="0"/>
        <v>0</v>
      </c>
    </row>
    <row r="12" spans="1:10" x14ac:dyDescent="0.25">
      <c r="A12" s="141" t="s">
        <v>376</v>
      </c>
      <c r="B12" s="141" t="s">
        <v>375</v>
      </c>
      <c r="C12" s="142">
        <v>294805</v>
      </c>
      <c r="D12" s="142">
        <v>58961</v>
      </c>
      <c r="E12" s="142">
        <v>3551117</v>
      </c>
      <c r="F12" s="142">
        <v>-3197351</v>
      </c>
      <c r="I12" s="176">
        <f>+D12</f>
        <v>58961</v>
      </c>
      <c r="J12" s="138"/>
    </row>
    <row r="13" spans="1:10" x14ac:dyDescent="0.25">
      <c r="A13" s="141" t="s">
        <v>118</v>
      </c>
      <c r="B13" s="141" t="s">
        <v>119</v>
      </c>
      <c r="C13" s="142">
        <v>272491723.49000001</v>
      </c>
      <c r="D13" s="142">
        <v>41022652.369999997</v>
      </c>
      <c r="E13" s="142">
        <v>0</v>
      </c>
      <c r="F13" s="142">
        <v>313514375.86000001</v>
      </c>
      <c r="I13" s="138">
        <f t="shared" si="0"/>
        <v>41022652.369999997</v>
      </c>
      <c r="J13" s="156"/>
    </row>
    <row r="14" spans="1:10" x14ac:dyDescent="0.25">
      <c r="A14" s="141" t="s">
        <v>421</v>
      </c>
      <c r="B14" s="141" t="s">
        <v>422</v>
      </c>
      <c r="C14" s="142">
        <v>1131716.98</v>
      </c>
      <c r="D14" s="142">
        <v>0</v>
      </c>
      <c r="E14" s="142">
        <v>0</v>
      </c>
      <c r="F14" s="142">
        <v>1131716.98</v>
      </c>
      <c r="I14" s="138">
        <f t="shared" si="0"/>
        <v>0</v>
      </c>
    </row>
    <row r="15" spans="1:10" x14ac:dyDescent="0.25">
      <c r="A15" s="141" t="s">
        <v>120</v>
      </c>
      <c r="B15" s="141" t="s">
        <v>121</v>
      </c>
      <c r="C15" s="142">
        <v>392384130.80000001</v>
      </c>
      <c r="D15" s="142">
        <v>0</v>
      </c>
      <c r="E15" s="142">
        <v>0</v>
      </c>
      <c r="F15" s="142">
        <v>392384130.80000001</v>
      </c>
      <c r="I15" s="138">
        <f t="shared" si="0"/>
        <v>0</v>
      </c>
    </row>
    <row r="16" spans="1:10" x14ac:dyDescent="0.25">
      <c r="A16" s="141" t="s">
        <v>423</v>
      </c>
      <c r="B16" s="141" t="s">
        <v>424</v>
      </c>
      <c r="C16" s="142">
        <v>24628.91</v>
      </c>
      <c r="D16" s="142">
        <v>0</v>
      </c>
      <c r="E16" s="142">
        <v>0</v>
      </c>
      <c r="F16" s="142">
        <v>24628.91</v>
      </c>
      <c r="I16" s="138">
        <f t="shared" si="0"/>
        <v>0</v>
      </c>
    </row>
    <row r="17" spans="1:10" x14ac:dyDescent="0.25">
      <c r="A17" s="141" t="s">
        <v>122</v>
      </c>
      <c r="B17" s="141" t="s">
        <v>123</v>
      </c>
      <c r="C17" s="142">
        <v>107291813.5</v>
      </c>
      <c r="D17" s="142">
        <v>0</v>
      </c>
      <c r="E17" s="142">
        <v>0</v>
      </c>
      <c r="F17" s="142">
        <v>107291813.5</v>
      </c>
      <c r="I17" s="138">
        <f t="shared" si="0"/>
        <v>0</v>
      </c>
    </row>
    <row r="18" spans="1:10" x14ac:dyDescent="0.25">
      <c r="A18" s="141" t="s">
        <v>339</v>
      </c>
      <c r="B18" s="141" t="s">
        <v>340</v>
      </c>
      <c r="C18" s="142">
        <v>1741545.12</v>
      </c>
      <c r="D18" s="142">
        <v>0</v>
      </c>
      <c r="E18" s="142">
        <v>0</v>
      </c>
      <c r="F18" s="142">
        <v>1741545.12</v>
      </c>
      <c r="I18" s="138">
        <f t="shared" si="0"/>
        <v>0</v>
      </c>
    </row>
    <row r="19" spans="1:10" x14ac:dyDescent="0.25">
      <c r="A19" s="141" t="s">
        <v>425</v>
      </c>
      <c r="B19" s="141" t="s">
        <v>426</v>
      </c>
      <c r="C19" s="142">
        <v>20310.63</v>
      </c>
      <c r="D19" s="142">
        <v>0</v>
      </c>
      <c r="E19" s="142">
        <v>0</v>
      </c>
      <c r="F19" s="142">
        <v>20310.63</v>
      </c>
      <c r="I19" s="138">
        <f t="shared" si="0"/>
        <v>0</v>
      </c>
    </row>
    <row r="20" spans="1:10" x14ac:dyDescent="0.25">
      <c r="A20" s="141" t="s">
        <v>124</v>
      </c>
      <c r="B20" s="141" t="s">
        <v>125</v>
      </c>
      <c r="C20" s="142">
        <v>12916168.41</v>
      </c>
      <c r="D20" s="142">
        <v>207171.39</v>
      </c>
      <c r="E20" s="142">
        <v>0</v>
      </c>
      <c r="F20" s="142">
        <v>13123339.800000001</v>
      </c>
      <c r="I20" s="138">
        <f t="shared" si="0"/>
        <v>207171.39</v>
      </c>
    </row>
    <row r="21" spans="1:10" x14ac:dyDescent="0.25">
      <c r="A21" s="141" t="s">
        <v>427</v>
      </c>
      <c r="B21" s="141" t="s">
        <v>428</v>
      </c>
      <c r="C21" s="142">
        <v>238000</v>
      </c>
      <c r="D21" s="142">
        <v>0</v>
      </c>
      <c r="E21" s="142">
        <v>0</v>
      </c>
      <c r="F21" s="142">
        <v>238000</v>
      </c>
      <c r="I21" s="138">
        <f t="shared" si="0"/>
        <v>0</v>
      </c>
    </row>
    <row r="22" spans="1:10" x14ac:dyDescent="0.25">
      <c r="A22" s="141" t="s">
        <v>359</v>
      </c>
      <c r="B22" s="141" t="s">
        <v>360</v>
      </c>
      <c r="C22" s="142">
        <v>902280.87</v>
      </c>
      <c r="D22" s="142">
        <v>0</v>
      </c>
      <c r="E22" s="142">
        <v>0</v>
      </c>
      <c r="F22" s="142">
        <v>902280.87</v>
      </c>
      <c r="I22" s="138">
        <f t="shared" si="0"/>
        <v>0</v>
      </c>
    </row>
    <row r="23" spans="1:10" x14ac:dyDescent="0.25">
      <c r="A23" s="141" t="s">
        <v>664</v>
      </c>
      <c r="B23" s="141" t="s">
        <v>665</v>
      </c>
      <c r="C23" s="142">
        <v>0</v>
      </c>
      <c r="D23" s="142">
        <v>30000</v>
      </c>
      <c r="E23" s="142">
        <v>0</v>
      </c>
      <c r="F23" s="142">
        <v>30000</v>
      </c>
      <c r="I23" s="138">
        <f t="shared" si="0"/>
        <v>30000</v>
      </c>
    </row>
    <row r="24" spans="1:10" x14ac:dyDescent="0.25">
      <c r="A24" s="141" t="s">
        <v>126</v>
      </c>
      <c r="B24" s="141" t="s">
        <v>127</v>
      </c>
      <c r="C24" s="142">
        <v>220869676.13999999</v>
      </c>
      <c r="D24" s="142">
        <v>2848455.75</v>
      </c>
      <c r="E24" s="142">
        <v>0</v>
      </c>
      <c r="F24" s="142">
        <v>223718131.88999999</v>
      </c>
      <c r="I24" s="138">
        <f t="shared" si="0"/>
        <v>2848455.75</v>
      </c>
    </row>
    <row r="25" spans="1:10" x14ac:dyDescent="0.25">
      <c r="A25" s="141" t="s">
        <v>429</v>
      </c>
      <c r="B25" s="141" t="s">
        <v>430</v>
      </c>
      <c r="C25" s="142">
        <v>8763908.8300000001</v>
      </c>
      <c r="D25" s="142">
        <v>0</v>
      </c>
      <c r="E25" s="142">
        <v>0</v>
      </c>
      <c r="F25" s="142">
        <v>8763908.8300000001</v>
      </c>
      <c r="I25" s="138">
        <f t="shared" si="0"/>
        <v>0</v>
      </c>
    </row>
    <row r="26" spans="1:10" x14ac:dyDescent="0.25">
      <c r="A26" s="141" t="s">
        <v>431</v>
      </c>
      <c r="B26" s="141" t="s">
        <v>432</v>
      </c>
      <c r="C26" s="142">
        <v>84804.63</v>
      </c>
      <c r="D26" s="142">
        <v>0</v>
      </c>
      <c r="E26" s="142">
        <v>0</v>
      </c>
      <c r="F26" s="142">
        <v>84804.63</v>
      </c>
      <c r="I26" s="138">
        <f t="shared" si="0"/>
        <v>0</v>
      </c>
      <c r="J26" s="156"/>
    </row>
    <row r="27" spans="1:10" x14ac:dyDescent="0.25">
      <c r="A27" s="141" t="s">
        <v>433</v>
      </c>
      <c r="B27" s="141" t="s">
        <v>434</v>
      </c>
      <c r="C27" s="142">
        <v>21100</v>
      </c>
      <c r="D27" s="142">
        <v>0</v>
      </c>
      <c r="E27" s="142">
        <v>0</v>
      </c>
      <c r="F27" s="142">
        <v>21100</v>
      </c>
      <c r="I27" s="138">
        <f t="shared" si="0"/>
        <v>0</v>
      </c>
    </row>
    <row r="28" spans="1:10" x14ac:dyDescent="0.25">
      <c r="A28" s="141" t="s">
        <v>435</v>
      </c>
      <c r="B28" s="141" t="s">
        <v>436</v>
      </c>
      <c r="C28" s="142">
        <v>3429281</v>
      </c>
      <c r="D28" s="142">
        <v>0</v>
      </c>
      <c r="E28" s="142">
        <v>0</v>
      </c>
      <c r="F28" s="142">
        <v>3429281</v>
      </c>
      <c r="I28" s="138">
        <f t="shared" si="0"/>
        <v>0</v>
      </c>
    </row>
    <row r="29" spans="1:10" x14ac:dyDescent="0.25">
      <c r="A29" s="141" t="s">
        <v>437</v>
      </c>
      <c r="B29" s="141" t="s">
        <v>438</v>
      </c>
      <c r="C29" s="142">
        <v>153806.71</v>
      </c>
      <c r="D29" s="142">
        <v>0</v>
      </c>
      <c r="E29" s="142">
        <v>0</v>
      </c>
      <c r="F29" s="142">
        <v>153806.71</v>
      </c>
      <c r="I29" s="138">
        <f t="shared" si="0"/>
        <v>0</v>
      </c>
    </row>
    <row r="30" spans="1:10" x14ac:dyDescent="0.25">
      <c r="A30" s="141" t="s">
        <v>439</v>
      </c>
      <c r="B30" s="141" t="s">
        <v>440</v>
      </c>
      <c r="C30" s="142">
        <v>54385.56</v>
      </c>
      <c r="D30" s="142">
        <v>0</v>
      </c>
      <c r="E30" s="142">
        <v>0</v>
      </c>
      <c r="F30" s="142">
        <v>54385.56</v>
      </c>
      <c r="I30" s="138">
        <f t="shared" si="0"/>
        <v>0</v>
      </c>
    </row>
    <row r="31" spans="1:10" x14ac:dyDescent="0.25">
      <c r="A31" s="141" t="s">
        <v>441</v>
      </c>
      <c r="B31" s="141" t="s">
        <v>442</v>
      </c>
      <c r="C31" s="142">
        <v>17811285.129999999</v>
      </c>
      <c r="D31" s="142">
        <v>0</v>
      </c>
      <c r="E31" s="142">
        <v>0</v>
      </c>
      <c r="F31" s="142">
        <v>17811285.129999999</v>
      </c>
      <c r="I31" s="138">
        <f t="shared" si="0"/>
        <v>0</v>
      </c>
    </row>
    <row r="32" spans="1:10" x14ac:dyDescent="0.25">
      <c r="A32" s="141" t="s">
        <v>443</v>
      </c>
      <c r="B32" s="141" t="s">
        <v>444</v>
      </c>
      <c r="C32" s="142">
        <v>980000</v>
      </c>
      <c r="D32" s="142">
        <v>0</v>
      </c>
      <c r="E32" s="142">
        <v>0</v>
      </c>
      <c r="F32" s="142">
        <v>980000</v>
      </c>
      <c r="I32" s="138">
        <f t="shared" si="0"/>
        <v>0</v>
      </c>
    </row>
    <row r="33" spans="1:11" x14ac:dyDescent="0.25">
      <c r="A33" s="141" t="s">
        <v>445</v>
      </c>
      <c r="B33" s="141" t="s">
        <v>446</v>
      </c>
      <c r="C33" s="142">
        <v>676196825.61000001</v>
      </c>
      <c r="D33" s="142">
        <v>0</v>
      </c>
      <c r="E33" s="142">
        <v>0</v>
      </c>
      <c r="F33" s="142">
        <v>676196825.61000001</v>
      </c>
      <c r="I33" s="138">
        <f t="shared" si="0"/>
        <v>0</v>
      </c>
    </row>
    <row r="34" spans="1:11" x14ac:dyDescent="0.25">
      <c r="A34" s="141" t="s">
        <v>128</v>
      </c>
      <c r="B34" s="141" t="s">
        <v>129</v>
      </c>
      <c r="C34" s="142">
        <v>44263840.909999996</v>
      </c>
      <c r="D34" s="142">
        <v>0</v>
      </c>
      <c r="E34" s="142">
        <v>0</v>
      </c>
      <c r="F34" s="142">
        <v>44263840.909999996</v>
      </c>
      <c r="I34" s="138">
        <f t="shared" si="0"/>
        <v>0</v>
      </c>
    </row>
    <row r="35" spans="1:11" x14ac:dyDescent="0.25">
      <c r="A35" s="141" t="s">
        <v>395</v>
      </c>
      <c r="B35" s="141" t="s">
        <v>396</v>
      </c>
      <c r="C35" s="142">
        <v>279000</v>
      </c>
      <c r="D35" s="142">
        <v>206900</v>
      </c>
      <c r="E35" s="142">
        <v>15900</v>
      </c>
      <c r="F35" s="142">
        <v>470000</v>
      </c>
      <c r="I35" s="138">
        <f t="shared" si="0"/>
        <v>191000</v>
      </c>
    </row>
    <row r="36" spans="1:11" x14ac:dyDescent="0.25">
      <c r="A36" s="141" t="s">
        <v>130</v>
      </c>
      <c r="B36" s="141" t="s">
        <v>131</v>
      </c>
      <c r="C36" s="142">
        <v>72143551.319999993</v>
      </c>
      <c r="D36" s="142">
        <v>132390928.31</v>
      </c>
      <c r="E36" s="142">
        <v>0</v>
      </c>
      <c r="F36" s="142">
        <v>204534479.63</v>
      </c>
      <c r="I36" s="138">
        <f t="shared" si="0"/>
        <v>132390928.31</v>
      </c>
      <c r="J36" s="156"/>
    </row>
    <row r="37" spans="1:11" x14ac:dyDescent="0.25">
      <c r="A37" s="141" t="s">
        <v>132</v>
      </c>
      <c r="B37" s="141" t="s">
        <v>133</v>
      </c>
      <c r="C37" s="142">
        <v>219501419.13999999</v>
      </c>
      <c r="D37" s="142">
        <v>2839777.75</v>
      </c>
      <c r="E37" s="142">
        <v>0</v>
      </c>
      <c r="F37" s="142">
        <v>222341196.88999999</v>
      </c>
      <c r="I37" s="138">
        <f t="shared" si="0"/>
        <v>2839777.75</v>
      </c>
    </row>
    <row r="38" spans="1:11" x14ac:dyDescent="0.25">
      <c r="A38" s="141" t="s">
        <v>134</v>
      </c>
      <c r="B38" s="141" t="s">
        <v>135</v>
      </c>
      <c r="C38" s="142">
        <v>236663921.99000001</v>
      </c>
      <c r="D38" s="142">
        <v>2965108.09</v>
      </c>
      <c r="E38" s="142">
        <v>0</v>
      </c>
      <c r="F38" s="142">
        <v>239629030.08000001</v>
      </c>
      <c r="I38" s="138">
        <f t="shared" si="0"/>
        <v>2965108.09</v>
      </c>
    </row>
    <row r="39" spans="1:11" x14ac:dyDescent="0.25">
      <c r="A39" s="141" t="s">
        <v>136</v>
      </c>
      <c r="B39" s="141" t="s">
        <v>137</v>
      </c>
      <c r="C39" s="142">
        <v>25483646.07</v>
      </c>
      <c r="D39" s="142">
        <v>340311.22</v>
      </c>
      <c r="E39" s="142">
        <v>0</v>
      </c>
      <c r="F39" s="142">
        <v>25823957.289999999</v>
      </c>
      <c r="I39" s="138">
        <f t="shared" si="0"/>
        <v>340311.22</v>
      </c>
      <c r="J39" s="156"/>
      <c r="K39" s="156">
        <f>+J13+J26+J36+J39</f>
        <v>0</v>
      </c>
    </row>
    <row r="40" spans="1:11" x14ac:dyDescent="0.25">
      <c r="A40" s="141" t="s">
        <v>447</v>
      </c>
      <c r="B40" s="141" t="s">
        <v>448</v>
      </c>
      <c r="C40" s="142">
        <v>145949.75</v>
      </c>
      <c r="D40" s="142">
        <v>0</v>
      </c>
      <c r="E40" s="142">
        <v>0</v>
      </c>
      <c r="F40" s="142">
        <v>145949.75</v>
      </c>
      <c r="I40" s="138">
        <f t="shared" si="0"/>
        <v>0</v>
      </c>
    </row>
    <row r="41" spans="1:11" x14ac:dyDescent="0.25">
      <c r="A41" s="141" t="s">
        <v>449</v>
      </c>
      <c r="B41" s="141" t="s">
        <v>450</v>
      </c>
      <c r="C41" s="142">
        <v>8264.4500000000007</v>
      </c>
      <c r="D41" s="142">
        <v>0</v>
      </c>
      <c r="E41" s="142">
        <v>0</v>
      </c>
      <c r="F41" s="142">
        <v>8264.4500000000007</v>
      </c>
      <c r="I41" s="138">
        <f t="shared" si="0"/>
        <v>0</v>
      </c>
    </row>
    <row r="42" spans="1:11" x14ac:dyDescent="0.25">
      <c r="A42" s="141" t="s">
        <v>451</v>
      </c>
      <c r="B42" s="141" t="s">
        <v>452</v>
      </c>
      <c r="C42" s="142">
        <v>40223366.200000003</v>
      </c>
      <c r="D42" s="142">
        <v>0</v>
      </c>
      <c r="E42" s="142">
        <v>0</v>
      </c>
      <c r="F42" s="142">
        <v>40223366.200000003</v>
      </c>
      <c r="I42" s="138">
        <f t="shared" si="0"/>
        <v>0</v>
      </c>
    </row>
    <row r="43" spans="1:11" x14ac:dyDescent="0.25">
      <c r="A43" s="141" t="s">
        <v>138</v>
      </c>
      <c r="B43" s="141" t="s">
        <v>139</v>
      </c>
      <c r="C43" s="142">
        <v>87211568.75</v>
      </c>
      <c r="D43" s="142">
        <v>2024181.64</v>
      </c>
      <c r="E43" s="142">
        <v>811614.78</v>
      </c>
      <c r="F43" s="142">
        <v>88424135.609999999</v>
      </c>
      <c r="I43" s="138">
        <f t="shared" si="0"/>
        <v>1212566.8599999999</v>
      </c>
    </row>
    <row r="44" spans="1:11" x14ac:dyDescent="0.25">
      <c r="A44" s="141" t="s">
        <v>140</v>
      </c>
      <c r="B44" s="141" t="s">
        <v>141</v>
      </c>
      <c r="C44" s="142">
        <v>1199025.28</v>
      </c>
      <c r="D44" s="142">
        <v>22232.7</v>
      </c>
      <c r="E44" s="142">
        <v>0</v>
      </c>
      <c r="F44" s="142">
        <v>1221257.98</v>
      </c>
      <c r="I44" s="138">
        <f t="shared" si="0"/>
        <v>22232.7</v>
      </c>
    </row>
    <row r="45" spans="1:11" x14ac:dyDescent="0.25">
      <c r="A45" s="141" t="s">
        <v>142</v>
      </c>
      <c r="B45" s="141" t="s">
        <v>143</v>
      </c>
      <c r="C45" s="142">
        <v>26407336.02</v>
      </c>
      <c r="D45" s="142">
        <v>258422.49</v>
      </c>
      <c r="E45" s="142">
        <v>0</v>
      </c>
      <c r="F45" s="142">
        <v>26665758.510000002</v>
      </c>
      <c r="I45" s="138">
        <f t="shared" si="0"/>
        <v>258422.49</v>
      </c>
    </row>
    <row r="46" spans="1:11" x14ac:dyDescent="0.25">
      <c r="A46" s="141" t="s">
        <v>144</v>
      </c>
      <c r="B46" s="141" t="s">
        <v>145</v>
      </c>
      <c r="C46" s="142">
        <v>89234646.920000002</v>
      </c>
      <c r="D46" s="142">
        <v>900835.66</v>
      </c>
      <c r="E46" s="142">
        <v>0</v>
      </c>
      <c r="F46" s="142">
        <v>90135482.579999998</v>
      </c>
      <c r="I46" s="138">
        <f t="shared" si="0"/>
        <v>900835.66</v>
      </c>
    </row>
    <row r="47" spans="1:11" x14ac:dyDescent="0.25">
      <c r="A47" s="141" t="s">
        <v>146</v>
      </c>
      <c r="B47" s="141" t="s">
        <v>147</v>
      </c>
      <c r="C47" s="142">
        <v>1224176.28</v>
      </c>
      <c r="D47" s="142">
        <v>11376.17</v>
      </c>
      <c r="E47" s="142">
        <v>0</v>
      </c>
      <c r="F47" s="142">
        <v>1235552.45</v>
      </c>
      <c r="I47" s="138">
        <f t="shared" si="0"/>
        <v>11376.17</v>
      </c>
    </row>
    <row r="48" spans="1:11" x14ac:dyDescent="0.25">
      <c r="A48" s="141" t="s">
        <v>148</v>
      </c>
      <c r="B48" s="141" t="s">
        <v>149</v>
      </c>
      <c r="C48" s="142">
        <v>1271301.3899999999</v>
      </c>
      <c r="D48" s="142">
        <v>11468.14</v>
      </c>
      <c r="E48" s="142">
        <v>300</v>
      </c>
      <c r="F48" s="142">
        <v>1282469.53</v>
      </c>
      <c r="I48" s="138">
        <f t="shared" si="0"/>
        <v>11168.14</v>
      </c>
      <c r="J48" s="156"/>
    </row>
    <row r="49" spans="1:10" x14ac:dyDescent="0.25">
      <c r="A49" s="141" t="s">
        <v>150</v>
      </c>
      <c r="B49" s="141" t="s">
        <v>151</v>
      </c>
      <c r="C49" s="142">
        <v>166765579.41</v>
      </c>
      <c r="D49" s="142">
        <v>2494943.36</v>
      </c>
      <c r="E49" s="142">
        <v>25063.200000000001</v>
      </c>
      <c r="F49" s="142">
        <v>169235459.56999999</v>
      </c>
      <c r="I49" s="138">
        <f t="shared" si="0"/>
        <v>2469880.1599999997</v>
      </c>
    </row>
    <row r="50" spans="1:10" x14ac:dyDescent="0.25">
      <c r="A50" s="141" t="s">
        <v>152</v>
      </c>
      <c r="B50" s="141" t="s">
        <v>153</v>
      </c>
      <c r="C50" s="142">
        <v>5135209.3</v>
      </c>
      <c r="D50" s="142">
        <v>94.4</v>
      </c>
      <c r="E50" s="142">
        <v>0</v>
      </c>
      <c r="F50" s="142">
        <v>5135303.7</v>
      </c>
      <c r="I50" s="138">
        <f t="shared" si="0"/>
        <v>94.4</v>
      </c>
      <c r="J50" s="156"/>
    </row>
    <row r="51" spans="1:10" x14ac:dyDescent="0.25">
      <c r="A51" s="141" t="s">
        <v>154</v>
      </c>
      <c r="B51" s="141" t="s">
        <v>155</v>
      </c>
      <c r="C51" s="142">
        <v>38845632.460000001</v>
      </c>
      <c r="D51" s="142">
        <v>331782.08</v>
      </c>
      <c r="E51" s="142">
        <v>21182.080000000002</v>
      </c>
      <c r="F51" s="142">
        <v>39156232.460000001</v>
      </c>
      <c r="I51" s="138">
        <f t="shared" si="0"/>
        <v>310600</v>
      </c>
    </row>
    <row r="52" spans="1:10" x14ac:dyDescent="0.25">
      <c r="A52" s="141" t="s">
        <v>156</v>
      </c>
      <c r="B52" s="141" t="s">
        <v>157</v>
      </c>
      <c r="C52" s="142">
        <v>13705683.720000001</v>
      </c>
      <c r="D52" s="142">
        <v>237265.33</v>
      </c>
      <c r="E52" s="142">
        <v>135468.65</v>
      </c>
      <c r="F52" s="142">
        <v>13807480.4</v>
      </c>
      <c r="I52" s="138">
        <f t="shared" si="0"/>
        <v>101796.68</v>
      </c>
      <c r="J52" s="156"/>
    </row>
    <row r="53" spans="1:10" x14ac:dyDescent="0.25">
      <c r="A53" s="141" t="s">
        <v>453</v>
      </c>
      <c r="B53" s="141" t="s">
        <v>454</v>
      </c>
      <c r="C53" s="142">
        <v>100</v>
      </c>
      <c r="D53" s="142">
        <v>0</v>
      </c>
      <c r="E53" s="142">
        <v>0</v>
      </c>
      <c r="F53" s="142">
        <v>100</v>
      </c>
      <c r="I53" s="138">
        <f t="shared" si="0"/>
        <v>0</v>
      </c>
    </row>
    <row r="54" spans="1:10" x14ac:dyDescent="0.25">
      <c r="A54" s="141" t="s">
        <v>158</v>
      </c>
      <c r="B54" s="141" t="s">
        <v>159</v>
      </c>
      <c r="C54" s="142">
        <v>11123969.119999999</v>
      </c>
      <c r="D54" s="142">
        <v>18776.740000000002</v>
      </c>
      <c r="E54" s="142">
        <v>407010</v>
      </c>
      <c r="F54" s="142">
        <v>10735735.859999999</v>
      </c>
      <c r="I54" s="176">
        <f>+D54</f>
        <v>18776.740000000002</v>
      </c>
      <c r="J54" s="138"/>
    </row>
    <row r="55" spans="1:10" x14ac:dyDescent="0.25">
      <c r="A55" s="141" t="s">
        <v>455</v>
      </c>
      <c r="B55" s="141" t="s">
        <v>456</v>
      </c>
      <c r="C55" s="142">
        <v>2697959.28</v>
      </c>
      <c r="D55" s="142">
        <v>0</v>
      </c>
      <c r="E55" s="142">
        <v>0</v>
      </c>
      <c r="F55" s="142">
        <v>2697959.28</v>
      </c>
      <c r="I55" s="138">
        <f t="shared" si="0"/>
        <v>0</v>
      </c>
    </row>
    <row r="56" spans="1:10" x14ac:dyDescent="0.25">
      <c r="A56" s="141" t="s">
        <v>160</v>
      </c>
      <c r="B56" s="141" t="s">
        <v>161</v>
      </c>
      <c r="C56" s="142">
        <v>1545663.75</v>
      </c>
      <c r="D56" s="142">
        <v>15600</v>
      </c>
      <c r="E56" s="142">
        <v>0</v>
      </c>
      <c r="F56" s="142">
        <v>1561263.75</v>
      </c>
      <c r="I56" s="138">
        <f t="shared" si="0"/>
        <v>15600</v>
      </c>
      <c r="J56" s="156"/>
    </row>
    <row r="57" spans="1:10" x14ac:dyDescent="0.25">
      <c r="A57" s="141" t="s">
        <v>162</v>
      </c>
      <c r="B57" s="141" t="s">
        <v>163</v>
      </c>
      <c r="C57" s="142">
        <v>239585106.94</v>
      </c>
      <c r="D57" s="142">
        <v>3337284.08</v>
      </c>
      <c r="E57" s="142">
        <v>289678.95</v>
      </c>
      <c r="F57" s="142">
        <v>242632712.06999999</v>
      </c>
      <c r="I57" s="138">
        <f t="shared" si="0"/>
        <v>3047605.13</v>
      </c>
    </row>
    <row r="58" spans="1:10" x14ac:dyDescent="0.25">
      <c r="A58" s="141" t="s">
        <v>457</v>
      </c>
      <c r="B58" s="141" t="s">
        <v>458</v>
      </c>
      <c r="C58" s="142">
        <v>327080.88</v>
      </c>
      <c r="D58" s="142">
        <v>0</v>
      </c>
      <c r="E58" s="142">
        <v>0</v>
      </c>
      <c r="F58" s="142">
        <v>327080.88</v>
      </c>
      <c r="I58" s="138">
        <f t="shared" si="0"/>
        <v>0</v>
      </c>
    </row>
    <row r="59" spans="1:10" x14ac:dyDescent="0.25">
      <c r="A59" s="141" t="s">
        <v>459</v>
      </c>
      <c r="B59" s="141" t="s">
        <v>460</v>
      </c>
      <c r="C59" s="142">
        <v>22287.99</v>
      </c>
      <c r="D59" s="142">
        <v>0</v>
      </c>
      <c r="E59" s="142">
        <v>0</v>
      </c>
      <c r="F59" s="142">
        <v>22287.99</v>
      </c>
      <c r="I59" s="138">
        <f t="shared" si="0"/>
        <v>0</v>
      </c>
    </row>
    <row r="60" spans="1:10" x14ac:dyDescent="0.25">
      <c r="A60" s="141" t="s">
        <v>461</v>
      </c>
      <c r="B60" s="141" t="s">
        <v>462</v>
      </c>
      <c r="C60" s="142">
        <v>6127882.6100000003</v>
      </c>
      <c r="D60" s="142">
        <v>0</v>
      </c>
      <c r="E60" s="142">
        <v>0</v>
      </c>
      <c r="F60" s="142">
        <v>6127882.6100000003</v>
      </c>
      <c r="I60" s="138">
        <f t="shared" si="0"/>
        <v>0</v>
      </c>
    </row>
    <row r="61" spans="1:10" x14ac:dyDescent="0.25">
      <c r="A61" s="141" t="s">
        <v>463</v>
      </c>
      <c r="B61" s="141" t="s">
        <v>464</v>
      </c>
      <c r="C61" s="142">
        <v>1817215.6</v>
      </c>
      <c r="D61" s="142">
        <v>0</v>
      </c>
      <c r="E61" s="142">
        <v>0</v>
      </c>
      <c r="F61" s="142">
        <v>1817215.6</v>
      </c>
      <c r="I61" s="138">
        <f t="shared" si="0"/>
        <v>0</v>
      </c>
    </row>
    <row r="62" spans="1:10" x14ac:dyDescent="0.25">
      <c r="A62" s="141" t="s">
        <v>465</v>
      </c>
      <c r="B62" s="141" t="s">
        <v>466</v>
      </c>
      <c r="C62" s="142">
        <v>18292</v>
      </c>
      <c r="D62" s="142">
        <v>0</v>
      </c>
      <c r="E62" s="142">
        <v>0</v>
      </c>
      <c r="F62" s="142">
        <v>18292</v>
      </c>
      <c r="I62" s="138">
        <f t="shared" si="0"/>
        <v>0</v>
      </c>
    </row>
    <row r="63" spans="1:10" x14ac:dyDescent="0.25">
      <c r="A63" s="141" t="s">
        <v>164</v>
      </c>
      <c r="B63" s="141" t="s">
        <v>165</v>
      </c>
      <c r="C63" s="142">
        <v>393797.67</v>
      </c>
      <c r="D63" s="142">
        <v>0</v>
      </c>
      <c r="E63" s="142">
        <v>0</v>
      </c>
      <c r="F63" s="142">
        <v>393797.67</v>
      </c>
      <c r="I63" s="138">
        <f t="shared" si="0"/>
        <v>0</v>
      </c>
    </row>
    <row r="64" spans="1:10" x14ac:dyDescent="0.25">
      <c r="A64" s="141" t="s">
        <v>467</v>
      </c>
      <c r="B64" s="141" t="s">
        <v>468</v>
      </c>
      <c r="C64" s="142">
        <v>3004308.04</v>
      </c>
      <c r="D64" s="142">
        <v>0</v>
      </c>
      <c r="E64" s="142">
        <v>0</v>
      </c>
      <c r="F64" s="142">
        <v>3004308.04</v>
      </c>
      <c r="I64" s="138">
        <f t="shared" si="0"/>
        <v>0</v>
      </c>
    </row>
    <row r="65" spans="1:10" x14ac:dyDescent="0.25">
      <c r="A65" s="141" t="s">
        <v>166</v>
      </c>
      <c r="B65" s="141" t="s">
        <v>167</v>
      </c>
      <c r="C65" s="142">
        <v>26633030.91</v>
      </c>
      <c r="D65" s="142">
        <v>36146.410000000003</v>
      </c>
      <c r="E65" s="142">
        <v>0</v>
      </c>
      <c r="F65" s="142">
        <v>26669177.32</v>
      </c>
      <c r="I65" s="138">
        <f t="shared" si="0"/>
        <v>36146.410000000003</v>
      </c>
      <c r="J65" s="156"/>
    </row>
    <row r="66" spans="1:10" x14ac:dyDescent="0.25">
      <c r="A66" s="141" t="s">
        <v>168</v>
      </c>
      <c r="B66" s="141" t="s">
        <v>169</v>
      </c>
      <c r="C66" s="142">
        <v>8232510.2400000002</v>
      </c>
      <c r="D66" s="142">
        <v>0</v>
      </c>
      <c r="E66" s="142">
        <v>0</v>
      </c>
      <c r="F66" s="142">
        <v>8232510.2400000002</v>
      </c>
      <c r="I66" s="138">
        <f t="shared" si="0"/>
        <v>0</v>
      </c>
    </row>
    <row r="67" spans="1:10" x14ac:dyDescent="0.25">
      <c r="A67" s="141" t="s">
        <v>170</v>
      </c>
      <c r="B67" s="141" t="s">
        <v>171</v>
      </c>
      <c r="C67" s="142">
        <v>21703746.559999999</v>
      </c>
      <c r="D67" s="142">
        <v>0</v>
      </c>
      <c r="E67" s="142">
        <v>0</v>
      </c>
      <c r="F67" s="142">
        <v>21703746.559999999</v>
      </c>
      <c r="I67" s="138">
        <f t="shared" ref="I67:I130" si="1">+D67-E67</f>
        <v>0</v>
      </c>
    </row>
    <row r="68" spans="1:10" x14ac:dyDescent="0.25">
      <c r="A68" s="141" t="s">
        <v>172</v>
      </c>
      <c r="B68" s="141" t="s">
        <v>173</v>
      </c>
      <c r="C68" s="142">
        <v>296582456.69999999</v>
      </c>
      <c r="D68" s="142">
        <v>4504603.9800000004</v>
      </c>
      <c r="E68" s="142">
        <v>528680.13</v>
      </c>
      <c r="F68" s="142">
        <v>300558380.55000001</v>
      </c>
      <c r="I68" s="138">
        <f t="shared" si="1"/>
        <v>3975923.8500000006</v>
      </c>
    </row>
    <row r="69" spans="1:10" x14ac:dyDescent="0.25">
      <c r="A69" s="141" t="s">
        <v>469</v>
      </c>
      <c r="B69" s="141" t="s">
        <v>470</v>
      </c>
      <c r="C69" s="142">
        <v>222024.6</v>
      </c>
      <c r="D69" s="142">
        <v>0</v>
      </c>
      <c r="E69" s="142">
        <v>0</v>
      </c>
      <c r="F69" s="142">
        <v>222024.6</v>
      </c>
      <c r="I69" s="138">
        <f t="shared" si="1"/>
        <v>0</v>
      </c>
      <c r="J69" s="156"/>
    </row>
    <row r="70" spans="1:10" x14ac:dyDescent="0.25">
      <c r="A70" s="141" t="s">
        <v>471</v>
      </c>
      <c r="B70" s="141" t="s">
        <v>472</v>
      </c>
      <c r="C70" s="142">
        <v>-194270236.91</v>
      </c>
      <c r="D70" s="142">
        <v>0</v>
      </c>
      <c r="E70" s="142">
        <v>0</v>
      </c>
      <c r="F70" s="142">
        <v>-194270236.91</v>
      </c>
      <c r="I70" s="138">
        <f t="shared" si="1"/>
        <v>0</v>
      </c>
    </row>
    <row r="71" spans="1:10" x14ac:dyDescent="0.25">
      <c r="A71" s="141" t="s">
        <v>473</v>
      </c>
      <c r="B71" s="141" t="s">
        <v>474</v>
      </c>
      <c r="C71" s="142">
        <v>9823751.7599999998</v>
      </c>
      <c r="D71" s="142">
        <v>20565.7</v>
      </c>
      <c r="E71" s="142">
        <v>0</v>
      </c>
      <c r="F71" s="142">
        <v>9844317.4600000009</v>
      </c>
      <c r="I71" s="138">
        <f t="shared" si="1"/>
        <v>20565.7</v>
      </c>
    </row>
    <row r="72" spans="1:10" x14ac:dyDescent="0.25">
      <c r="A72" s="141" t="s">
        <v>475</v>
      </c>
      <c r="B72" s="141" t="s">
        <v>476</v>
      </c>
      <c r="C72" s="142">
        <v>797670</v>
      </c>
      <c r="D72" s="142">
        <v>0</v>
      </c>
      <c r="E72" s="142">
        <v>0</v>
      </c>
      <c r="F72" s="142">
        <v>797670</v>
      </c>
      <c r="I72" s="138">
        <f t="shared" si="1"/>
        <v>0</v>
      </c>
    </row>
    <row r="73" spans="1:10" x14ac:dyDescent="0.25">
      <c r="A73" s="141" t="s">
        <v>477</v>
      </c>
      <c r="B73" s="141" t="s">
        <v>478</v>
      </c>
      <c r="C73" s="142">
        <v>933988.77</v>
      </c>
      <c r="D73" s="142">
        <v>0</v>
      </c>
      <c r="E73" s="142">
        <v>0</v>
      </c>
      <c r="F73" s="142">
        <v>933988.77</v>
      </c>
      <c r="I73" s="138">
        <f t="shared" si="1"/>
        <v>0</v>
      </c>
    </row>
    <row r="74" spans="1:10" x14ac:dyDescent="0.25">
      <c r="A74" s="141" t="s">
        <v>479</v>
      </c>
      <c r="B74" s="141" t="s">
        <v>480</v>
      </c>
      <c r="C74" s="142">
        <v>1091291.32</v>
      </c>
      <c r="D74" s="142">
        <v>0</v>
      </c>
      <c r="E74" s="142">
        <v>0</v>
      </c>
      <c r="F74" s="142">
        <v>1091291.32</v>
      </c>
      <c r="I74" s="138">
        <f t="shared" si="1"/>
        <v>0</v>
      </c>
    </row>
    <row r="75" spans="1:10" x14ac:dyDescent="0.25">
      <c r="A75" s="141" t="s">
        <v>481</v>
      </c>
      <c r="B75" s="141" t="s">
        <v>482</v>
      </c>
      <c r="C75" s="142">
        <v>1803248.03</v>
      </c>
      <c r="D75" s="142">
        <v>0</v>
      </c>
      <c r="E75" s="142">
        <v>0</v>
      </c>
      <c r="F75" s="142">
        <v>1803248.03</v>
      </c>
      <c r="I75" s="138">
        <f t="shared" si="1"/>
        <v>0</v>
      </c>
    </row>
    <row r="76" spans="1:10" x14ac:dyDescent="0.25">
      <c r="A76" s="141" t="s">
        <v>483</v>
      </c>
      <c r="B76" s="141" t="s">
        <v>484</v>
      </c>
      <c r="C76" s="142">
        <v>28320</v>
      </c>
      <c r="D76" s="142">
        <v>0</v>
      </c>
      <c r="E76" s="142">
        <v>0</v>
      </c>
      <c r="F76" s="142">
        <v>28320</v>
      </c>
      <c r="I76" s="138">
        <f t="shared" si="1"/>
        <v>0</v>
      </c>
    </row>
    <row r="77" spans="1:10" x14ac:dyDescent="0.25">
      <c r="A77" s="141" t="s">
        <v>485</v>
      </c>
      <c r="B77" s="141" t="s">
        <v>486</v>
      </c>
      <c r="C77" s="142">
        <v>347240.54</v>
      </c>
      <c r="D77" s="142">
        <v>0</v>
      </c>
      <c r="E77" s="142">
        <v>0</v>
      </c>
      <c r="F77" s="142">
        <v>347240.54</v>
      </c>
      <c r="I77" s="138">
        <f t="shared" si="1"/>
        <v>0</v>
      </c>
    </row>
    <row r="78" spans="1:10" x14ac:dyDescent="0.25">
      <c r="A78" s="141" t="s">
        <v>487</v>
      </c>
      <c r="B78" s="141" t="s">
        <v>488</v>
      </c>
      <c r="C78" s="142">
        <v>2917466.78</v>
      </c>
      <c r="D78" s="142">
        <v>0</v>
      </c>
      <c r="E78" s="142">
        <v>0</v>
      </c>
      <c r="F78" s="142">
        <v>2917466.78</v>
      </c>
      <c r="I78" s="138">
        <f t="shared" si="1"/>
        <v>0</v>
      </c>
    </row>
    <row r="79" spans="1:10" x14ac:dyDescent="0.25">
      <c r="A79" s="141" t="s">
        <v>489</v>
      </c>
      <c r="B79" s="141" t="s">
        <v>490</v>
      </c>
      <c r="C79" s="142">
        <v>1125070.74</v>
      </c>
      <c r="D79" s="142">
        <v>173103.64</v>
      </c>
      <c r="E79" s="142">
        <v>0</v>
      </c>
      <c r="F79" s="142">
        <v>1298174.3799999999</v>
      </c>
      <c r="I79" s="138">
        <f t="shared" si="1"/>
        <v>173103.64</v>
      </c>
    </row>
    <row r="80" spans="1:10" x14ac:dyDescent="0.25">
      <c r="A80" s="141" t="s">
        <v>491</v>
      </c>
      <c r="B80" s="141" t="s">
        <v>492</v>
      </c>
      <c r="C80" s="142">
        <v>1055</v>
      </c>
      <c r="D80" s="142">
        <v>0</v>
      </c>
      <c r="E80" s="142">
        <v>0</v>
      </c>
      <c r="F80" s="142">
        <v>1055</v>
      </c>
      <c r="I80" s="138">
        <f t="shared" si="1"/>
        <v>0</v>
      </c>
    </row>
    <row r="81" spans="1:10" x14ac:dyDescent="0.25">
      <c r="A81" s="141" t="s">
        <v>493</v>
      </c>
      <c r="B81" s="141" t="s">
        <v>494</v>
      </c>
      <c r="C81" s="142">
        <v>14914.04</v>
      </c>
      <c r="D81" s="142">
        <v>0</v>
      </c>
      <c r="E81" s="142">
        <v>0</v>
      </c>
      <c r="F81" s="142">
        <v>14914.04</v>
      </c>
      <c r="I81" s="138">
        <f t="shared" si="1"/>
        <v>0</v>
      </c>
    </row>
    <row r="82" spans="1:10" x14ac:dyDescent="0.25">
      <c r="A82" s="141" t="s">
        <v>495</v>
      </c>
      <c r="B82" s="141" t="s">
        <v>496</v>
      </c>
      <c r="C82" s="142">
        <v>3873.94</v>
      </c>
      <c r="D82" s="142">
        <v>0</v>
      </c>
      <c r="E82" s="142">
        <v>0</v>
      </c>
      <c r="F82" s="142">
        <v>3873.94</v>
      </c>
      <c r="I82" s="138">
        <f t="shared" si="1"/>
        <v>0</v>
      </c>
    </row>
    <row r="83" spans="1:10" x14ac:dyDescent="0.25">
      <c r="A83" s="141" t="s">
        <v>174</v>
      </c>
      <c r="B83" s="141" t="s">
        <v>175</v>
      </c>
      <c r="C83" s="142">
        <v>-16416069.109999999</v>
      </c>
      <c r="D83" s="142">
        <v>2731.99</v>
      </c>
      <c r="E83" s="142">
        <v>0</v>
      </c>
      <c r="F83" s="142">
        <v>-16413337.119999999</v>
      </c>
      <c r="I83" s="138">
        <f t="shared" si="1"/>
        <v>2731.99</v>
      </c>
    </row>
    <row r="84" spans="1:10" x14ac:dyDescent="0.25">
      <c r="A84" s="141" t="s">
        <v>497</v>
      </c>
      <c r="B84" s="141" t="s">
        <v>498</v>
      </c>
      <c r="C84" s="142">
        <v>108295.24</v>
      </c>
      <c r="D84" s="142">
        <v>0</v>
      </c>
      <c r="E84" s="142">
        <v>0</v>
      </c>
      <c r="F84" s="142">
        <v>108295.24</v>
      </c>
      <c r="I84" s="138">
        <f t="shared" si="1"/>
        <v>0</v>
      </c>
    </row>
    <row r="85" spans="1:10" x14ac:dyDescent="0.25">
      <c r="A85" s="141" t="s">
        <v>499</v>
      </c>
      <c r="B85" s="141" t="s">
        <v>500</v>
      </c>
      <c r="C85" s="142">
        <v>172494.57</v>
      </c>
      <c r="D85" s="142">
        <v>0</v>
      </c>
      <c r="E85" s="142">
        <v>0</v>
      </c>
      <c r="F85" s="142">
        <v>172494.57</v>
      </c>
      <c r="I85" s="138">
        <f t="shared" si="1"/>
        <v>0</v>
      </c>
    </row>
    <row r="86" spans="1:10" x14ac:dyDescent="0.25">
      <c r="A86" s="141" t="s">
        <v>501</v>
      </c>
      <c r="B86" s="141" t="s">
        <v>502</v>
      </c>
      <c r="C86" s="142">
        <v>12301.5</v>
      </c>
      <c r="D86" s="142">
        <v>0</v>
      </c>
      <c r="E86" s="142">
        <v>0</v>
      </c>
      <c r="F86" s="142">
        <v>12301.5</v>
      </c>
      <c r="I86" s="138">
        <f t="shared" si="1"/>
        <v>0</v>
      </c>
      <c r="J86" s="156"/>
    </row>
    <row r="87" spans="1:10" x14ac:dyDescent="0.25">
      <c r="A87" s="141" t="s">
        <v>503</v>
      </c>
      <c r="B87" s="141" t="s">
        <v>504</v>
      </c>
      <c r="C87" s="142">
        <v>4236.17</v>
      </c>
      <c r="D87" s="142">
        <v>0</v>
      </c>
      <c r="E87" s="142">
        <v>0</v>
      </c>
      <c r="F87" s="142">
        <v>4236.17</v>
      </c>
      <c r="I87" s="138">
        <f t="shared" si="1"/>
        <v>0</v>
      </c>
    </row>
    <row r="88" spans="1:10" x14ac:dyDescent="0.25">
      <c r="A88" s="141" t="s">
        <v>505</v>
      </c>
      <c r="B88" s="141" t="s">
        <v>506</v>
      </c>
      <c r="C88" s="142">
        <v>3757199.58</v>
      </c>
      <c r="D88" s="142">
        <v>0</v>
      </c>
      <c r="E88" s="142">
        <v>0</v>
      </c>
      <c r="F88" s="142">
        <v>3757199.58</v>
      </c>
      <c r="I88" s="138">
        <f t="shared" si="1"/>
        <v>0</v>
      </c>
    </row>
    <row r="89" spans="1:10" x14ac:dyDescent="0.25">
      <c r="A89" s="141" t="s">
        <v>176</v>
      </c>
      <c r="B89" s="141" t="s">
        <v>177</v>
      </c>
      <c r="C89" s="142">
        <v>11721489.220000001</v>
      </c>
      <c r="D89" s="142">
        <v>1133169.46</v>
      </c>
      <c r="E89" s="142">
        <v>820902.88</v>
      </c>
      <c r="F89" s="142">
        <v>12033755.800000001</v>
      </c>
      <c r="I89" s="138">
        <f t="shared" si="1"/>
        <v>312266.57999999996</v>
      </c>
    </row>
    <row r="90" spans="1:10" x14ac:dyDescent="0.25">
      <c r="A90" s="141" t="s">
        <v>507</v>
      </c>
      <c r="B90" s="141" t="s">
        <v>508</v>
      </c>
      <c r="C90" s="142">
        <v>418830.55</v>
      </c>
      <c r="D90" s="142">
        <v>176772.07</v>
      </c>
      <c r="E90" s="142">
        <v>134400</v>
      </c>
      <c r="F90" s="142">
        <v>461202.62</v>
      </c>
      <c r="I90" s="138">
        <f t="shared" si="1"/>
        <v>42372.070000000007</v>
      </c>
    </row>
    <row r="91" spans="1:10" x14ac:dyDescent="0.25">
      <c r="A91" s="141" t="s">
        <v>509</v>
      </c>
      <c r="B91" s="141" t="s">
        <v>510</v>
      </c>
      <c r="C91" s="142">
        <v>168999.99</v>
      </c>
      <c r="D91" s="142">
        <v>0</v>
      </c>
      <c r="E91" s="142">
        <v>0</v>
      </c>
      <c r="F91" s="142">
        <v>168999.99</v>
      </c>
      <c r="I91" s="138">
        <f t="shared" si="1"/>
        <v>0</v>
      </c>
    </row>
    <row r="92" spans="1:10" x14ac:dyDescent="0.25">
      <c r="A92" s="141" t="s">
        <v>511</v>
      </c>
      <c r="B92" s="141" t="s">
        <v>512</v>
      </c>
      <c r="C92" s="142">
        <v>410</v>
      </c>
      <c r="D92" s="142">
        <v>0</v>
      </c>
      <c r="E92" s="142">
        <v>0</v>
      </c>
      <c r="F92" s="142">
        <v>410</v>
      </c>
      <c r="I92" s="138">
        <f t="shared" si="1"/>
        <v>0</v>
      </c>
    </row>
    <row r="93" spans="1:10" x14ac:dyDescent="0.25">
      <c r="A93" s="141" t="s">
        <v>513</v>
      </c>
      <c r="B93" s="141" t="s">
        <v>514</v>
      </c>
      <c r="C93" s="142">
        <v>947621.42</v>
      </c>
      <c r="D93" s="142">
        <v>17700</v>
      </c>
      <c r="E93" s="142">
        <v>0</v>
      </c>
      <c r="F93" s="142">
        <v>965321.42</v>
      </c>
      <c r="I93" s="138">
        <f t="shared" si="1"/>
        <v>17700</v>
      </c>
    </row>
    <row r="94" spans="1:10" x14ac:dyDescent="0.25">
      <c r="A94" s="141" t="s">
        <v>515</v>
      </c>
      <c r="B94" s="141" t="s">
        <v>516</v>
      </c>
      <c r="C94" s="142">
        <v>13878.05</v>
      </c>
      <c r="D94" s="142">
        <v>0</v>
      </c>
      <c r="E94" s="142">
        <v>0</v>
      </c>
      <c r="F94" s="142">
        <v>13878.05</v>
      </c>
      <c r="I94" s="138">
        <f t="shared" si="1"/>
        <v>0</v>
      </c>
    </row>
    <row r="95" spans="1:10" x14ac:dyDescent="0.25">
      <c r="A95" s="141" t="s">
        <v>517</v>
      </c>
      <c r="B95" s="141" t="s">
        <v>518</v>
      </c>
      <c r="C95" s="142">
        <v>201395.86</v>
      </c>
      <c r="D95" s="142">
        <v>0</v>
      </c>
      <c r="E95" s="142">
        <v>0</v>
      </c>
      <c r="F95" s="142">
        <v>201395.86</v>
      </c>
      <c r="I95" s="138">
        <f t="shared" si="1"/>
        <v>0</v>
      </c>
    </row>
    <row r="96" spans="1:10" x14ac:dyDescent="0.25">
      <c r="A96" s="141" t="s">
        <v>519</v>
      </c>
      <c r="B96" s="141" t="s">
        <v>520</v>
      </c>
      <c r="C96" s="142">
        <v>970660</v>
      </c>
      <c r="D96" s="142">
        <v>0</v>
      </c>
      <c r="E96" s="142">
        <v>0</v>
      </c>
      <c r="F96" s="142">
        <v>970660</v>
      </c>
      <c r="I96" s="138">
        <f t="shared" si="1"/>
        <v>0</v>
      </c>
    </row>
    <row r="97" spans="1:10" x14ac:dyDescent="0.25">
      <c r="A97" s="141" t="s">
        <v>178</v>
      </c>
      <c r="B97" s="141" t="s">
        <v>179</v>
      </c>
      <c r="C97" s="142">
        <v>22453522.390000001</v>
      </c>
      <c r="D97" s="142">
        <v>24573672.760000002</v>
      </c>
      <c r="E97" s="142">
        <v>0</v>
      </c>
      <c r="F97" s="142">
        <v>47027195.149999999</v>
      </c>
      <c r="I97" s="138">
        <f t="shared" si="1"/>
        <v>24573672.760000002</v>
      </c>
    </row>
    <row r="98" spans="1:10" x14ac:dyDescent="0.25">
      <c r="A98" s="141" t="s">
        <v>521</v>
      </c>
      <c r="B98" s="141" t="s">
        <v>522</v>
      </c>
      <c r="C98" s="142">
        <v>42703816.009999998</v>
      </c>
      <c r="D98" s="142">
        <v>0</v>
      </c>
      <c r="E98" s="142">
        <v>0</v>
      </c>
      <c r="F98" s="142">
        <v>42703816.009999998</v>
      </c>
      <c r="I98" s="138">
        <f t="shared" si="1"/>
        <v>0</v>
      </c>
    </row>
    <row r="99" spans="1:10" x14ac:dyDescent="0.25">
      <c r="A99" s="141" t="s">
        <v>523</v>
      </c>
      <c r="B99" s="141" t="s">
        <v>524</v>
      </c>
      <c r="C99" s="142">
        <v>996248.5</v>
      </c>
      <c r="D99" s="142">
        <v>0</v>
      </c>
      <c r="E99" s="142">
        <v>0</v>
      </c>
      <c r="F99" s="142">
        <v>996248.5</v>
      </c>
      <c r="I99" s="138">
        <f t="shared" si="1"/>
        <v>0</v>
      </c>
    </row>
    <row r="100" spans="1:10" x14ac:dyDescent="0.25">
      <c r="A100" s="141" t="s">
        <v>180</v>
      </c>
      <c r="B100" s="141" t="s">
        <v>181</v>
      </c>
      <c r="C100" s="142">
        <v>55000</v>
      </c>
      <c r="D100" s="142">
        <v>0</v>
      </c>
      <c r="E100" s="142">
        <v>0</v>
      </c>
      <c r="F100" s="142">
        <v>55000</v>
      </c>
      <c r="I100" s="138">
        <f t="shared" si="1"/>
        <v>0</v>
      </c>
    </row>
    <row r="101" spans="1:10" x14ac:dyDescent="0.25">
      <c r="A101" s="141" t="s">
        <v>525</v>
      </c>
      <c r="B101" s="141" t="s">
        <v>526</v>
      </c>
      <c r="C101" s="142">
        <v>179128.68</v>
      </c>
      <c r="D101" s="142">
        <v>0</v>
      </c>
      <c r="E101" s="142">
        <v>0</v>
      </c>
      <c r="F101" s="142">
        <v>179128.68</v>
      </c>
      <c r="I101" s="138">
        <f t="shared" si="1"/>
        <v>0</v>
      </c>
    </row>
    <row r="102" spans="1:10" x14ac:dyDescent="0.25">
      <c r="A102" s="141" t="s">
        <v>527</v>
      </c>
      <c r="B102" s="141" t="s">
        <v>528</v>
      </c>
      <c r="C102" s="142">
        <v>2830063.5</v>
      </c>
      <c r="D102" s="142">
        <v>0</v>
      </c>
      <c r="E102" s="142">
        <v>0</v>
      </c>
      <c r="F102" s="142">
        <v>2830063.5</v>
      </c>
      <c r="I102" s="138">
        <f t="shared" si="1"/>
        <v>0</v>
      </c>
    </row>
    <row r="103" spans="1:10" x14ac:dyDescent="0.25">
      <c r="A103" s="141" t="s">
        <v>182</v>
      </c>
      <c r="B103" s="141" t="s">
        <v>183</v>
      </c>
      <c r="C103" s="142">
        <v>28097394.239999998</v>
      </c>
      <c r="D103" s="142">
        <v>114460</v>
      </c>
      <c r="E103" s="142">
        <v>97940</v>
      </c>
      <c r="F103" s="142">
        <v>28113914.239999998</v>
      </c>
      <c r="I103" s="138">
        <f t="shared" si="1"/>
        <v>16520</v>
      </c>
    </row>
    <row r="104" spans="1:10" x14ac:dyDescent="0.25">
      <c r="A104" s="141" t="s">
        <v>184</v>
      </c>
      <c r="B104" s="141" t="s">
        <v>185</v>
      </c>
      <c r="C104" s="142">
        <v>20803335.350000001</v>
      </c>
      <c r="D104" s="142">
        <v>2772400.77</v>
      </c>
      <c r="E104" s="142">
        <v>3452964.88</v>
      </c>
      <c r="F104" s="142">
        <v>20122771.239999998</v>
      </c>
      <c r="I104" s="138">
        <f>+D104</f>
        <v>2772400.77</v>
      </c>
    </row>
    <row r="105" spans="1:10" x14ac:dyDescent="0.25">
      <c r="A105" s="141" t="s">
        <v>186</v>
      </c>
      <c r="B105" s="141" t="s">
        <v>187</v>
      </c>
      <c r="C105" s="142">
        <v>58085417.310000002</v>
      </c>
      <c r="D105" s="142">
        <v>6194668.5499999998</v>
      </c>
      <c r="E105" s="142">
        <v>4956000</v>
      </c>
      <c r="F105" s="142">
        <v>59324085.859999999</v>
      </c>
      <c r="I105" s="138">
        <f t="shared" si="1"/>
        <v>1238668.5499999998</v>
      </c>
    </row>
    <row r="106" spans="1:10" x14ac:dyDescent="0.25">
      <c r="A106" s="141" t="s">
        <v>188</v>
      </c>
      <c r="B106" s="141" t="s">
        <v>189</v>
      </c>
      <c r="C106" s="142">
        <v>133506344.31</v>
      </c>
      <c r="D106" s="142">
        <v>3879870.1</v>
      </c>
      <c r="E106" s="142">
        <v>0</v>
      </c>
      <c r="F106" s="142">
        <v>137386214.41</v>
      </c>
      <c r="I106" s="138">
        <f t="shared" si="1"/>
        <v>3879870.1</v>
      </c>
    </row>
    <row r="107" spans="1:10" x14ac:dyDescent="0.25">
      <c r="A107" s="141" t="s">
        <v>529</v>
      </c>
      <c r="B107" s="141" t="s">
        <v>530</v>
      </c>
      <c r="C107" s="142">
        <v>208902.19</v>
      </c>
      <c r="D107" s="142">
        <v>0</v>
      </c>
      <c r="E107" s="142">
        <v>0</v>
      </c>
      <c r="F107" s="142">
        <v>208902.19</v>
      </c>
      <c r="I107" s="138">
        <f t="shared" si="1"/>
        <v>0</v>
      </c>
    </row>
    <row r="108" spans="1:10" x14ac:dyDescent="0.25">
      <c r="A108" s="141" t="s">
        <v>190</v>
      </c>
      <c r="B108" s="141" t="s">
        <v>191</v>
      </c>
      <c r="C108" s="142">
        <v>960885.9</v>
      </c>
      <c r="D108" s="142">
        <v>48500</v>
      </c>
      <c r="E108" s="142">
        <v>0</v>
      </c>
      <c r="F108" s="142">
        <v>1009385.9</v>
      </c>
      <c r="I108" s="138">
        <f t="shared" si="1"/>
        <v>48500</v>
      </c>
    </row>
    <row r="109" spans="1:10" x14ac:dyDescent="0.25">
      <c r="A109" s="141" t="s">
        <v>531</v>
      </c>
      <c r="B109" s="141" t="s">
        <v>532</v>
      </c>
      <c r="C109" s="142">
        <v>8438</v>
      </c>
      <c r="D109" s="142">
        <v>0</v>
      </c>
      <c r="E109" s="142">
        <v>0</v>
      </c>
      <c r="F109" s="142">
        <v>8438</v>
      </c>
      <c r="I109" s="138">
        <f t="shared" si="1"/>
        <v>0</v>
      </c>
    </row>
    <row r="110" spans="1:10" x14ac:dyDescent="0.25">
      <c r="A110" s="141" t="s">
        <v>533</v>
      </c>
      <c r="B110" s="141" t="s">
        <v>534</v>
      </c>
      <c r="C110" s="142">
        <v>4130</v>
      </c>
      <c r="D110" s="142">
        <v>0</v>
      </c>
      <c r="E110" s="142">
        <v>0</v>
      </c>
      <c r="F110" s="142">
        <v>4130</v>
      </c>
      <c r="I110" s="138">
        <f t="shared" si="1"/>
        <v>0</v>
      </c>
      <c r="J110" s="156"/>
    </row>
    <row r="111" spans="1:10" x14ac:dyDescent="0.25">
      <c r="A111" s="141" t="s">
        <v>535</v>
      </c>
      <c r="B111" s="141" t="s">
        <v>536</v>
      </c>
      <c r="C111" s="142">
        <v>1452806.29</v>
      </c>
      <c r="D111" s="142">
        <v>0</v>
      </c>
      <c r="E111" s="142">
        <v>0</v>
      </c>
      <c r="F111" s="142">
        <v>1452806.29</v>
      </c>
      <c r="I111" s="138">
        <f t="shared" si="1"/>
        <v>0</v>
      </c>
    </row>
    <row r="112" spans="1:10" x14ac:dyDescent="0.25">
      <c r="A112" s="141" t="s">
        <v>192</v>
      </c>
      <c r="B112" s="141" t="s">
        <v>193</v>
      </c>
      <c r="C112" s="142">
        <v>16629567.859999999</v>
      </c>
      <c r="D112" s="142">
        <v>308300.01</v>
      </c>
      <c r="E112" s="142">
        <v>0</v>
      </c>
      <c r="F112" s="142">
        <v>16937867.870000001</v>
      </c>
      <c r="I112" s="138">
        <f t="shared" si="1"/>
        <v>308300.01</v>
      </c>
    </row>
    <row r="113" spans="1:10" x14ac:dyDescent="0.25">
      <c r="A113" s="141" t="s">
        <v>537</v>
      </c>
      <c r="B113" s="141" t="s">
        <v>538</v>
      </c>
      <c r="C113" s="142">
        <v>1627424.64</v>
      </c>
      <c r="D113" s="142">
        <v>0</v>
      </c>
      <c r="E113" s="142">
        <v>0</v>
      </c>
      <c r="F113" s="142">
        <v>1627424.64</v>
      </c>
      <c r="I113" s="138">
        <f t="shared" si="1"/>
        <v>0</v>
      </c>
      <c r="J113" s="156"/>
    </row>
    <row r="114" spans="1:10" x14ac:dyDescent="0.25">
      <c r="A114" s="141" t="s">
        <v>539</v>
      </c>
      <c r="B114" s="141" t="s">
        <v>194</v>
      </c>
      <c r="C114" s="142">
        <v>999382.36</v>
      </c>
      <c r="D114" s="142">
        <v>0</v>
      </c>
      <c r="E114" s="142">
        <v>0</v>
      </c>
      <c r="F114" s="142">
        <v>999382.36</v>
      </c>
      <c r="I114" s="138">
        <f t="shared" si="1"/>
        <v>0</v>
      </c>
    </row>
    <row r="115" spans="1:10" x14ac:dyDescent="0.25">
      <c r="A115" s="141" t="s">
        <v>540</v>
      </c>
      <c r="B115" s="141" t="s">
        <v>195</v>
      </c>
      <c r="C115" s="142">
        <v>12591.68</v>
      </c>
      <c r="D115" s="142">
        <v>0</v>
      </c>
      <c r="E115" s="142">
        <v>0</v>
      </c>
      <c r="F115" s="142">
        <v>12591.68</v>
      </c>
      <c r="I115" s="138">
        <f t="shared" si="1"/>
        <v>0</v>
      </c>
    </row>
    <row r="116" spans="1:10" x14ac:dyDescent="0.25">
      <c r="A116" s="141" t="s">
        <v>196</v>
      </c>
      <c r="B116" s="141" t="s">
        <v>195</v>
      </c>
      <c r="C116" s="142">
        <v>29356088.07</v>
      </c>
      <c r="D116" s="142">
        <v>132204.43</v>
      </c>
      <c r="E116" s="142">
        <v>357481.96</v>
      </c>
      <c r="F116" s="142">
        <v>29130810.539999999</v>
      </c>
      <c r="I116" s="138">
        <f>+D116</f>
        <v>132204.43</v>
      </c>
    </row>
    <row r="117" spans="1:10" x14ac:dyDescent="0.25">
      <c r="A117" s="141" t="s">
        <v>541</v>
      </c>
      <c r="B117" s="141" t="s">
        <v>542</v>
      </c>
      <c r="C117" s="142">
        <v>13334.96</v>
      </c>
      <c r="D117" s="142">
        <v>0</v>
      </c>
      <c r="E117" s="142">
        <v>0</v>
      </c>
      <c r="F117" s="142">
        <v>13334.96</v>
      </c>
      <c r="I117" s="138">
        <f t="shared" si="1"/>
        <v>0</v>
      </c>
    </row>
    <row r="118" spans="1:10" x14ac:dyDescent="0.25">
      <c r="A118" s="141" t="s">
        <v>543</v>
      </c>
      <c r="B118" s="141" t="s">
        <v>544</v>
      </c>
      <c r="C118" s="142">
        <v>899</v>
      </c>
      <c r="D118" s="142">
        <v>0</v>
      </c>
      <c r="E118" s="142">
        <v>0</v>
      </c>
      <c r="F118" s="142">
        <v>899</v>
      </c>
      <c r="I118" s="138">
        <f t="shared" si="1"/>
        <v>0</v>
      </c>
    </row>
    <row r="119" spans="1:10" x14ac:dyDescent="0.25">
      <c r="A119" s="141" t="s">
        <v>545</v>
      </c>
      <c r="B119" s="141" t="s">
        <v>546</v>
      </c>
      <c r="C119" s="142">
        <v>2388362.27</v>
      </c>
      <c r="D119" s="142">
        <v>33800</v>
      </c>
      <c r="E119" s="142">
        <v>0</v>
      </c>
      <c r="F119" s="142">
        <v>2422162.27</v>
      </c>
      <c r="I119" s="138">
        <f t="shared" si="1"/>
        <v>33800</v>
      </c>
    </row>
    <row r="120" spans="1:10" x14ac:dyDescent="0.25">
      <c r="A120" s="141" t="s">
        <v>547</v>
      </c>
      <c r="B120" s="141" t="s">
        <v>548</v>
      </c>
      <c r="C120" s="142">
        <v>1000</v>
      </c>
      <c r="D120" s="142">
        <v>0</v>
      </c>
      <c r="E120" s="142">
        <v>0</v>
      </c>
      <c r="F120" s="142">
        <v>1000</v>
      </c>
      <c r="I120" s="138">
        <f t="shared" si="1"/>
        <v>0</v>
      </c>
      <c r="J120" s="156"/>
    </row>
    <row r="121" spans="1:10" x14ac:dyDescent="0.25">
      <c r="A121" s="141" t="s">
        <v>549</v>
      </c>
      <c r="B121" s="141" t="s">
        <v>550</v>
      </c>
      <c r="C121" s="142">
        <v>241774.54</v>
      </c>
      <c r="D121" s="142">
        <v>0</v>
      </c>
      <c r="E121" s="142">
        <v>0</v>
      </c>
      <c r="F121" s="142">
        <v>241774.54</v>
      </c>
      <c r="I121" s="138">
        <f t="shared" si="1"/>
        <v>0</v>
      </c>
    </row>
    <row r="122" spans="1:10" x14ac:dyDescent="0.25">
      <c r="A122" s="141" t="s">
        <v>551</v>
      </c>
      <c r="B122" s="141" t="s">
        <v>552</v>
      </c>
      <c r="C122" s="142">
        <v>5045.09</v>
      </c>
      <c r="D122" s="142">
        <v>0</v>
      </c>
      <c r="E122" s="142">
        <v>0</v>
      </c>
      <c r="F122" s="142">
        <v>5045.09</v>
      </c>
      <c r="I122" s="138">
        <f t="shared" si="1"/>
        <v>0</v>
      </c>
    </row>
    <row r="123" spans="1:10" x14ac:dyDescent="0.25">
      <c r="A123" s="141" t="s">
        <v>553</v>
      </c>
      <c r="B123" s="141" t="s">
        <v>554</v>
      </c>
      <c r="C123" s="142">
        <v>890686.03</v>
      </c>
      <c r="D123" s="142">
        <v>0</v>
      </c>
      <c r="E123" s="142">
        <v>0</v>
      </c>
      <c r="F123" s="142">
        <v>890686.03</v>
      </c>
      <c r="I123" s="138">
        <f t="shared" si="1"/>
        <v>0</v>
      </c>
    </row>
    <row r="124" spans="1:10" x14ac:dyDescent="0.25">
      <c r="A124" s="141" t="s">
        <v>555</v>
      </c>
      <c r="B124" s="141" t="s">
        <v>197</v>
      </c>
      <c r="C124" s="142">
        <v>526280.22</v>
      </c>
      <c r="D124" s="142">
        <v>10502</v>
      </c>
      <c r="E124" s="142">
        <v>0</v>
      </c>
      <c r="F124" s="142">
        <v>536782.22</v>
      </c>
      <c r="I124" s="138">
        <f t="shared" si="1"/>
        <v>10502</v>
      </c>
    </row>
    <row r="125" spans="1:10" x14ac:dyDescent="0.25">
      <c r="A125" s="141" t="s">
        <v>198</v>
      </c>
      <c r="B125" s="141" t="s">
        <v>197</v>
      </c>
      <c r="C125" s="142">
        <v>5243187.74</v>
      </c>
      <c r="D125" s="142">
        <v>984245</v>
      </c>
      <c r="E125" s="142">
        <v>492060</v>
      </c>
      <c r="F125" s="142">
        <v>5735372.7400000002</v>
      </c>
      <c r="I125" s="138">
        <f t="shared" si="1"/>
        <v>492185</v>
      </c>
    </row>
    <row r="126" spans="1:10" x14ac:dyDescent="0.25">
      <c r="A126" s="141" t="s">
        <v>556</v>
      </c>
      <c r="B126" s="141" t="s">
        <v>557</v>
      </c>
      <c r="C126" s="142">
        <v>749436.81</v>
      </c>
      <c r="D126" s="142">
        <v>0</v>
      </c>
      <c r="E126" s="142">
        <v>0</v>
      </c>
      <c r="F126" s="142">
        <v>749436.81</v>
      </c>
      <c r="I126" s="138">
        <f t="shared" si="1"/>
        <v>0</v>
      </c>
      <c r="J126" s="156"/>
    </row>
    <row r="127" spans="1:10" x14ac:dyDescent="0.25">
      <c r="A127" s="141" t="s">
        <v>558</v>
      </c>
      <c r="B127" s="141" t="s">
        <v>559</v>
      </c>
      <c r="C127" s="142">
        <v>406464.73</v>
      </c>
      <c r="D127" s="142">
        <v>0</v>
      </c>
      <c r="E127" s="142">
        <v>0</v>
      </c>
      <c r="F127" s="142">
        <v>406464.73</v>
      </c>
      <c r="I127" s="138">
        <f t="shared" si="1"/>
        <v>0</v>
      </c>
    </row>
    <row r="128" spans="1:10" x14ac:dyDescent="0.25">
      <c r="A128" s="141" t="s">
        <v>199</v>
      </c>
      <c r="B128" s="141" t="s">
        <v>200</v>
      </c>
      <c r="C128" s="142">
        <v>4244267.3099999996</v>
      </c>
      <c r="D128" s="142">
        <v>81475.149999999994</v>
      </c>
      <c r="E128" s="142">
        <v>0</v>
      </c>
      <c r="F128" s="142">
        <v>4325742.46</v>
      </c>
      <c r="I128" s="138">
        <f t="shared" si="1"/>
        <v>81475.149999999994</v>
      </c>
    </row>
    <row r="129" spans="1:10" x14ac:dyDescent="0.25">
      <c r="A129" s="141" t="s">
        <v>201</v>
      </c>
      <c r="B129" s="141" t="s">
        <v>202</v>
      </c>
      <c r="C129" s="142">
        <v>4293876.7</v>
      </c>
      <c r="D129" s="142">
        <v>47071.34</v>
      </c>
      <c r="E129" s="142">
        <v>107.97</v>
      </c>
      <c r="F129" s="142">
        <v>4340840.07</v>
      </c>
      <c r="I129" s="138">
        <f>+D129-E129</f>
        <v>46963.369999999995</v>
      </c>
    </row>
    <row r="130" spans="1:10" x14ac:dyDescent="0.25">
      <c r="A130" s="141" t="s">
        <v>560</v>
      </c>
      <c r="B130" s="141" t="s">
        <v>561</v>
      </c>
      <c r="C130" s="142">
        <v>1968987.75</v>
      </c>
      <c r="D130" s="142">
        <v>0</v>
      </c>
      <c r="E130" s="142">
        <v>0</v>
      </c>
      <c r="F130" s="142">
        <v>1968987.75</v>
      </c>
      <c r="I130" s="138">
        <f t="shared" si="1"/>
        <v>0</v>
      </c>
    </row>
    <row r="131" spans="1:10" x14ac:dyDescent="0.25">
      <c r="A131" s="141" t="s">
        <v>562</v>
      </c>
      <c r="B131" s="141" t="s">
        <v>563</v>
      </c>
      <c r="C131" s="142">
        <v>14031101.810000001</v>
      </c>
      <c r="D131" s="142">
        <v>31100</v>
      </c>
      <c r="E131" s="142">
        <v>0</v>
      </c>
      <c r="F131" s="142">
        <v>14062201.810000001</v>
      </c>
      <c r="I131" s="138">
        <f t="shared" ref="I131:I194" si="2">+D131-E131</f>
        <v>31100</v>
      </c>
    </row>
    <row r="132" spans="1:10" x14ac:dyDescent="0.25">
      <c r="A132" s="141" t="s">
        <v>564</v>
      </c>
      <c r="B132" s="141" t="s">
        <v>565</v>
      </c>
      <c r="C132" s="142">
        <v>35100</v>
      </c>
      <c r="D132" s="142">
        <v>0</v>
      </c>
      <c r="E132" s="142">
        <v>0</v>
      </c>
      <c r="F132" s="142">
        <v>35100</v>
      </c>
      <c r="I132" s="138">
        <f t="shared" si="2"/>
        <v>0</v>
      </c>
      <c r="J132" s="156"/>
    </row>
    <row r="133" spans="1:10" x14ac:dyDescent="0.25">
      <c r="A133" s="141" t="s">
        <v>566</v>
      </c>
      <c r="B133" s="141" t="s">
        <v>567</v>
      </c>
      <c r="C133" s="142">
        <v>10305.08</v>
      </c>
      <c r="D133" s="142">
        <v>0</v>
      </c>
      <c r="E133" s="142">
        <v>0</v>
      </c>
      <c r="F133" s="142">
        <v>10305.08</v>
      </c>
      <c r="I133" s="138">
        <f t="shared" si="2"/>
        <v>0</v>
      </c>
    </row>
    <row r="134" spans="1:10" x14ac:dyDescent="0.25">
      <c r="A134" s="141" t="s">
        <v>568</v>
      </c>
      <c r="B134" s="141" t="s">
        <v>569</v>
      </c>
      <c r="C134" s="142">
        <v>746508.59</v>
      </c>
      <c r="D134" s="142">
        <v>4884</v>
      </c>
      <c r="E134" s="142">
        <v>0</v>
      </c>
      <c r="F134" s="142">
        <v>751392.59</v>
      </c>
      <c r="I134" s="138">
        <f t="shared" si="2"/>
        <v>4884</v>
      </c>
      <c r="J134" s="156"/>
    </row>
    <row r="135" spans="1:10" x14ac:dyDescent="0.25">
      <c r="A135" s="141" t="s">
        <v>570</v>
      </c>
      <c r="B135" s="141" t="s">
        <v>571</v>
      </c>
      <c r="C135" s="142">
        <v>81710.399999999994</v>
      </c>
      <c r="D135" s="142">
        <v>0</v>
      </c>
      <c r="E135" s="142">
        <v>0</v>
      </c>
      <c r="F135" s="142">
        <v>81710.399999999994</v>
      </c>
      <c r="I135" s="138">
        <f t="shared" si="2"/>
        <v>0</v>
      </c>
    </row>
    <row r="136" spans="1:10" x14ac:dyDescent="0.25">
      <c r="A136" s="141" t="s">
        <v>572</v>
      </c>
      <c r="B136" s="141" t="s">
        <v>573</v>
      </c>
      <c r="C136" s="142">
        <v>89570.23</v>
      </c>
      <c r="D136" s="142">
        <v>0</v>
      </c>
      <c r="E136" s="142">
        <v>0</v>
      </c>
      <c r="F136" s="142">
        <v>89570.23</v>
      </c>
      <c r="I136" s="138">
        <f t="shared" si="2"/>
        <v>0</v>
      </c>
    </row>
    <row r="137" spans="1:10" x14ac:dyDescent="0.25">
      <c r="A137" s="141" t="s">
        <v>574</v>
      </c>
      <c r="B137" s="141" t="s">
        <v>575</v>
      </c>
      <c r="C137" s="142">
        <v>3041482.74</v>
      </c>
      <c r="D137" s="142">
        <v>0</v>
      </c>
      <c r="E137" s="142">
        <v>0</v>
      </c>
      <c r="F137" s="142">
        <v>3041482.74</v>
      </c>
      <c r="I137" s="138">
        <f t="shared" si="2"/>
        <v>0</v>
      </c>
    </row>
    <row r="138" spans="1:10" x14ac:dyDescent="0.25">
      <c r="A138" s="141" t="s">
        <v>576</v>
      </c>
      <c r="B138" s="141" t="s">
        <v>577</v>
      </c>
      <c r="C138" s="142">
        <v>691630.87</v>
      </c>
      <c r="D138" s="142">
        <v>0</v>
      </c>
      <c r="E138" s="142">
        <v>0</v>
      </c>
      <c r="F138" s="142">
        <v>691630.87</v>
      </c>
      <c r="I138" s="138">
        <f t="shared" si="2"/>
        <v>0</v>
      </c>
    </row>
    <row r="139" spans="1:10" x14ac:dyDescent="0.25">
      <c r="A139" s="141" t="s">
        <v>203</v>
      </c>
      <c r="B139" s="141" t="s">
        <v>204</v>
      </c>
      <c r="C139" s="142">
        <v>1060657.02</v>
      </c>
      <c r="D139" s="142">
        <v>1049.4000000000001</v>
      </c>
      <c r="E139" s="142">
        <v>0</v>
      </c>
      <c r="F139" s="142">
        <v>1061706.42</v>
      </c>
      <c r="I139" s="138">
        <f t="shared" si="2"/>
        <v>1049.4000000000001</v>
      </c>
      <c r="J139" s="156"/>
    </row>
    <row r="140" spans="1:10" x14ac:dyDescent="0.25">
      <c r="A140" s="141" t="s">
        <v>578</v>
      </c>
      <c r="B140" s="141" t="s">
        <v>579</v>
      </c>
      <c r="C140" s="142">
        <v>6548</v>
      </c>
      <c r="D140" s="142">
        <v>0</v>
      </c>
      <c r="E140" s="142">
        <v>0</v>
      </c>
      <c r="F140" s="142">
        <v>6548</v>
      </c>
      <c r="I140" s="138">
        <f t="shared" si="2"/>
        <v>0</v>
      </c>
    </row>
    <row r="141" spans="1:10" x14ac:dyDescent="0.25">
      <c r="A141" s="141" t="s">
        <v>658</v>
      </c>
      <c r="B141" s="141" t="s">
        <v>659</v>
      </c>
      <c r="C141" s="142">
        <v>1955.58</v>
      </c>
      <c r="D141" s="142">
        <v>0</v>
      </c>
      <c r="E141" s="142">
        <v>0</v>
      </c>
      <c r="F141" s="142">
        <v>1955.58</v>
      </c>
      <c r="I141" s="138">
        <f t="shared" si="2"/>
        <v>0</v>
      </c>
    </row>
    <row r="142" spans="1:10" x14ac:dyDescent="0.25">
      <c r="A142" s="141" t="s">
        <v>580</v>
      </c>
      <c r="B142" s="141" t="s">
        <v>581</v>
      </c>
      <c r="C142" s="142">
        <v>54980</v>
      </c>
      <c r="D142" s="142">
        <v>0</v>
      </c>
      <c r="E142" s="142">
        <v>0</v>
      </c>
      <c r="F142" s="142">
        <v>54980</v>
      </c>
      <c r="I142" s="138">
        <f t="shared" si="2"/>
        <v>0</v>
      </c>
    </row>
    <row r="143" spans="1:10" x14ac:dyDescent="0.25">
      <c r="A143" s="141" t="s">
        <v>582</v>
      </c>
      <c r="B143" s="141" t="s">
        <v>583</v>
      </c>
      <c r="C143" s="142">
        <v>199607.94</v>
      </c>
      <c r="D143" s="142">
        <v>0</v>
      </c>
      <c r="E143" s="142">
        <v>0</v>
      </c>
      <c r="F143" s="142">
        <v>199607.94</v>
      </c>
      <c r="I143" s="138">
        <f t="shared" si="2"/>
        <v>0</v>
      </c>
    </row>
    <row r="144" spans="1:10" x14ac:dyDescent="0.25">
      <c r="A144" s="141" t="s">
        <v>584</v>
      </c>
      <c r="B144" s="141" t="s">
        <v>585</v>
      </c>
      <c r="C144" s="142">
        <v>374.75</v>
      </c>
      <c r="D144" s="142">
        <v>0</v>
      </c>
      <c r="E144" s="142">
        <v>0</v>
      </c>
      <c r="F144" s="142">
        <v>374.75</v>
      </c>
      <c r="I144" s="138">
        <f t="shared" si="2"/>
        <v>0</v>
      </c>
    </row>
    <row r="145" spans="1:10" x14ac:dyDescent="0.25">
      <c r="A145" s="141" t="s">
        <v>586</v>
      </c>
      <c r="B145" s="141" t="s">
        <v>587</v>
      </c>
      <c r="C145" s="142">
        <v>-10565</v>
      </c>
      <c r="D145" s="142">
        <v>0</v>
      </c>
      <c r="E145" s="142">
        <v>0</v>
      </c>
      <c r="F145" s="142">
        <v>-10565</v>
      </c>
      <c r="I145" s="138">
        <f t="shared" si="2"/>
        <v>0</v>
      </c>
    </row>
    <row r="146" spans="1:10" x14ac:dyDescent="0.25">
      <c r="A146" s="141" t="s">
        <v>588</v>
      </c>
      <c r="B146" s="141" t="s">
        <v>589</v>
      </c>
      <c r="C146" s="142">
        <v>30687.64</v>
      </c>
      <c r="D146" s="142">
        <v>0</v>
      </c>
      <c r="E146" s="142">
        <v>0</v>
      </c>
      <c r="F146" s="142">
        <v>30687.64</v>
      </c>
      <c r="I146" s="138">
        <f t="shared" si="2"/>
        <v>0</v>
      </c>
    </row>
    <row r="147" spans="1:10" x14ac:dyDescent="0.25">
      <c r="A147" s="141" t="s">
        <v>590</v>
      </c>
      <c r="B147" s="141" t="s">
        <v>591</v>
      </c>
      <c r="C147" s="142">
        <v>19970.72</v>
      </c>
      <c r="D147" s="142">
        <v>0</v>
      </c>
      <c r="E147" s="142">
        <v>0</v>
      </c>
      <c r="F147" s="142">
        <v>19970.72</v>
      </c>
      <c r="I147" s="138">
        <f t="shared" si="2"/>
        <v>0</v>
      </c>
    </row>
    <row r="148" spans="1:10" x14ac:dyDescent="0.25">
      <c r="A148" s="141" t="s">
        <v>592</v>
      </c>
      <c r="B148" s="141" t="s">
        <v>593</v>
      </c>
      <c r="C148" s="142">
        <v>4426.92</v>
      </c>
      <c r="D148" s="142">
        <v>0</v>
      </c>
      <c r="E148" s="142">
        <v>0</v>
      </c>
      <c r="F148" s="142">
        <v>4426.92</v>
      </c>
      <c r="I148" s="138">
        <f t="shared" si="2"/>
        <v>0</v>
      </c>
    </row>
    <row r="149" spans="1:10" x14ac:dyDescent="0.25">
      <c r="A149" s="141" t="s">
        <v>594</v>
      </c>
      <c r="B149" s="141" t="s">
        <v>595</v>
      </c>
      <c r="C149" s="142">
        <v>93803.68</v>
      </c>
      <c r="D149" s="142">
        <v>0</v>
      </c>
      <c r="E149" s="142">
        <v>0</v>
      </c>
      <c r="F149" s="142">
        <v>93803.68</v>
      </c>
      <c r="I149" s="138">
        <f t="shared" si="2"/>
        <v>0</v>
      </c>
    </row>
    <row r="150" spans="1:10" x14ac:dyDescent="0.25">
      <c r="A150" s="141" t="s">
        <v>205</v>
      </c>
      <c r="B150" s="141" t="s">
        <v>206</v>
      </c>
      <c r="C150" s="142">
        <v>286624.51</v>
      </c>
      <c r="D150" s="142">
        <v>0</v>
      </c>
      <c r="E150" s="142">
        <v>0</v>
      </c>
      <c r="F150" s="142">
        <v>286624.51</v>
      </c>
      <c r="I150" s="138">
        <f t="shared" si="2"/>
        <v>0</v>
      </c>
    </row>
    <row r="151" spans="1:10" x14ac:dyDescent="0.25">
      <c r="A151" s="141" t="s">
        <v>207</v>
      </c>
      <c r="B151" s="141" t="s">
        <v>208</v>
      </c>
      <c r="C151" s="142">
        <v>575998.15</v>
      </c>
      <c r="D151" s="142">
        <v>8428.93</v>
      </c>
      <c r="E151" s="142">
        <v>0</v>
      </c>
      <c r="F151" s="142">
        <v>584427.07999999996</v>
      </c>
      <c r="I151" s="138">
        <f t="shared" si="2"/>
        <v>8428.93</v>
      </c>
      <c r="J151" s="156"/>
    </row>
    <row r="152" spans="1:10" x14ac:dyDescent="0.25">
      <c r="A152" s="141" t="s">
        <v>596</v>
      </c>
      <c r="B152" s="141" t="s">
        <v>597</v>
      </c>
      <c r="C152" s="142">
        <v>81594.33</v>
      </c>
      <c r="D152" s="142">
        <v>0</v>
      </c>
      <c r="E152" s="142">
        <v>0</v>
      </c>
      <c r="F152" s="142">
        <v>81594.33</v>
      </c>
      <c r="I152" s="138">
        <f t="shared" si="2"/>
        <v>0</v>
      </c>
    </row>
    <row r="153" spans="1:10" x14ac:dyDescent="0.25">
      <c r="A153" s="141" t="s">
        <v>598</v>
      </c>
      <c r="B153" s="141" t="s">
        <v>599</v>
      </c>
      <c r="C153" s="142">
        <v>6044.85</v>
      </c>
      <c r="D153" s="142">
        <v>0</v>
      </c>
      <c r="E153" s="142">
        <v>0</v>
      </c>
      <c r="F153" s="142">
        <v>6044.85</v>
      </c>
      <c r="I153" s="138">
        <f t="shared" si="2"/>
        <v>0</v>
      </c>
    </row>
    <row r="154" spans="1:10" x14ac:dyDescent="0.25">
      <c r="A154" s="141" t="s">
        <v>660</v>
      </c>
      <c r="B154" s="141" t="s">
        <v>661</v>
      </c>
      <c r="C154" s="142">
        <v>3800</v>
      </c>
      <c r="D154" s="142">
        <v>0</v>
      </c>
      <c r="E154" s="142">
        <v>0</v>
      </c>
      <c r="F154" s="142">
        <v>3800</v>
      </c>
      <c r="I154" s="138">
        <f t="shared" si="2"/>
        <v>0</v>
      </c>
    </row>
    <row r="155" spans="1:10" x14ac:dyDescent="0.25">
      <c r="A155" s="141" t="s">
        <v>600</v>
      </c>
      <c r="B155" s="141" t="s">
        <v>601</v>
      </c>
      <c r="C155" s="142">
        <v>28997.8</v>
      </c>
      <c r="D155" s="142">
        <v>0</v>
      </c>
      <c r="E155" s="142">
        <v>0</v>
      </c>
      <c r="F155" s="142">
        <v>28997.8</v>
      </c>
      <c r="I155" s="138">
        <f t="shared" si="2"/>
        <v>0</v>
      </c>
    </row>
    <row r="156" spans="1:10" x14ac:dyDescent="0.25">
      <c r="A156" s="141" t="s">
        <v>602</v>
      </c>
      <c r="B156" s="141" t="s">
        <v>603</v>
      </c>
      <c r="C156" s="142">
        <v>4225464.87</v>
      </c>
      <c r="D156" s="142">
        <v>0</v>
      </c>
      <c r="E156" s="142">
        <v>0</v>
      </c>
      <c r="F156" s="142">
        <v>4225464.87</v>
      </c>
      <c r="I156" s="138">
        <f t="shared" si="2"/>
        <v>0</v>
      </c>
    </row>
    <row r="157" spans="1:10" x14ac:dyDescent="0.25">
      <c r="A157" s="141" t="s">
        <v>209</v>
      </c>
      <c r="B157" s="141" t="s">
        <v>210</v>
      </c>
      <c r="C157" s="142">
        <v>41854890.109999999</v>
      </c>
      <c r="D157" s="142">
        <v>713930.16</v>
      </c>
      <c r="E157" s="142">
        <v>0</v>
      </c>
      <c r="F157" s="142">
        <v>42568820.270000003</v>
      </c>
      <c r="I157" s="138">
        <f t="shared" si="2"/>
        <v>713930.16</v>
      </c>
    </row>
    <row r="158" spans="1:10" x14ac:dyDescent="0.25">
      <c r="A158" s="141" t="s">
        <v>211</v>
      </c>
      <c r="B158" s="141" t="s">
        <v>212</v>
      </c>
      <c r="C158" s="142">
        <v>65103359.719999999</v>
      </c>
      <c r="D158" s="142">
        <v>1096469.74</v>
      </c>
      <c r="E158" s="142">
        <v>75861.100000000006</v>
      </c>
      <c r="F158" s="142">
        <v>66123968.359999999</v>
      </c>
      <c r="I158" s="138">
        <f t="shared" si="2"/>
        <v>1020608.64</v>
      </c>
    </row>
    <row r="159" spans="1:10" x14ac:dyDescent="0.25">
      <c r="A159" s="141" t="s">
        <v>604</v>
      </c>
      <c r="B159" s="141" t="s">
        <v>605</v>
      </c>
      <c r="C159" s="142">
        <v>260749.2</v>
      </c>
      <c r="D159" s="142">
        <v>11434.4</v>
      </c>
      <c r="E159" s="142">
        <v>0</v>
      </c>
      <c r="F159" s="142">
        <v>272183.59999999998</v>
      </c>
      <c r="I159" s="138">
        <f t="shared" si="2"/>
        <v>11434.4</v>
      </c>
    </row>
    <row r="160" spans="1:10" x14ac:dyDescent="0.25">
      <c r="A160" s="141" t="s">
        <v>213</v>
      </c>
      <c r="B160" s="141" t="s">
        <v>214</v>
      </c>
      <c r="C160" s="142">
        <v>688773.43</v>
      </c>
      <c r="D160" s="142">
        <v>914.99</v>
      </c>
      <c r="E160" s="142">
        <v>0</v>
      </c>
      <c r="F160" s="142">
        <v>689688.42</v>
      </c>
      <c r="I160" s="138">
        <f t="shared" si="2"/>
        <v>914.99</v>
      </c>
    </row>
    <row r="161" spans="1:10" x14ac:dyDescent="0.25">
      <c r="A161" s="141" t="s">
        <v>606</v>
      </c>
      <c r="B161" s="141" t="s">
        <v>607</v>
      </c>
      <c r="C161" s="142">
        <v>223340.72</v>
      </c>
      <c r="D161" s="142">
        <v>876.11</v>
      </c>
      <c r="E161" s="142">
        <v>0</v>
      </c>
      <c r="F161" s="142">
        <v>224216.83</v>
      </c>
      <c r="I161" s="138">
        <f t="shared" si="2"/>
        <v>876.11</v>
      </c>
    </row>
    <row r="162" spans="1:10" x14ac:dyDescent="0.25">
      <c r="A162" s="141" t="s">
        <v>608</v>
      </c>
      <c r="B162" s="141" t="s">
        <v>609</v>
      </c>
      <c r="C162" s="142">
        <v>1500</v>
      </c>
      <c r="D162" s="142">
        <v>0</v>
      </c>
      <c r="E162" s="142">
        <v>0</v>
      </c>
      <c r="F162" s="142">
        <v>1500</v>
      </c>
      <c r="I162" s="138">
        <f t="shared" si="2"/>
        <v>0</v>
      </c>
    </row>
    <row r="163" spans="1:10" x14ac:dyDescent="0.25">
      <c r="A163" s="141" t="s">
        <v>610</v>
      </c>
      <c r="B163" s="141" t="s">
        <v>611</v>
      </c>
      <c r="C163" s="142">
        <v>11934.05</v>
      </c>
      <c r="D163" s="142">
        <v>0</v>
      </c>
      <c r="E163" s="142">
        <v>0</v>
      </c>
      <c r="F163" s="142">
        <v>11934.05</v>
      </c>
      <c r="I163" s="138">
        <f t="shared" si="2"/>
        <v>0</v>
      </c>
    </row>
    <row r="164" spans="1:10" x14ac:dyDescent="0.25">
      <c r="A164" s="141" t="s">
        <v>612</v>
      </c>
      <c r="B164" s="141" t="s">
        <v>613</v>
      </c>
      <c r="C164" s="142">
        <v>5050.5</v>
      </c>
      <c r="D164" s="142">
        <v>1450</v>
      </c>
      <c r="E164" s="142">
        <v>0</v>
      </c>
      <c r="F164" s="142">
        <v>6500.5</v>
      </c>
      <c r="I164" s="138">
        <f t="shared" si="2"/>
        <v>1450</v>
      </c>
    </row>
    <row r="165" spans="1:10" x14ac:dyDescent="0.25">
      <c r="A165" s="141" t="s">
        <v>614</v>
      </c>
      <c r="B165" s="141" t="s">
        <v>615</v>
      </c>
      <c r="C165" s="142">
        <v>900</v>
      </c>
      <c r="D165" s="142">
        <v>0</v>
      </c>
      <c r="E165" s="142">
        <v>0</v>
      </c>
      <c r="F165" s="142">
        <v>900</v>
      </c>
      <c r="I165" s="138">
        <f t="shared" si="2"/>
        <v>0</v>
      </c>
    </row>
    <row r="166" spans="1:10" x14ac:dyDescent="0.25">
      <c r="A166" s="141" t="s">
        <v>215</v>
      </c>
      <c r="B166" s="141" t="s">
        <v>216</v>
      </c>
      <c r="C166" s="142">
        <v>371395.58</v>
      </c>
      <c r="D166" s="142">
        <v>6084.32</v>
      </c>
      <c r="E166" s="142">
        <v>0</v>
      </c>
      <c r="F166" s="142">
        <v>377479.9</v>
      </c>
      <c r="I166" s="138">
        <f t="shared" si="2"/>
        <v>6084.32</v>
      </c>
    </row>
    <row r="167" spans="1:10" x14ac:dyDescent="0.25">
      <c r="A167" s="141" t="s">
        <v>217</v>
      </c>
      <c r="B167" s="141" t="s">
        <v>218</v>
      </c>
      <c r="C167" s="142">
        <v>26881.79</v>
      </c>
      <c r="D167" s="142">
        <v>415.19</v>
      </c>
      <c r="E167" s="142">
        <v>0</v>
      </c>
      <c r="F167" s="142">
        <v>27296.98</v>
      </c>
      <c r="I167" s="138">
        <f t="shared" si="2"/>
        <v>415.19</v>
      </c>
    </row>
    <row r="168" spans="1:10" x14ac:dyDescent="0.25">
      <c r="A168" s="141" t="s">
        <v>219</v>
      </c>
      <c r="B168" s="141" t="s">
        <v>220</v>
      </c>
      <c r="C168" s="142">
        <v>634150.66</v>
      </c>
      <c r="D168" s="142">
        <v>0</v>
      </c>
      <c r="E168" s="142">
        <v>0</v>
      </c>
      <c r="F168" s="142">
        <v>634150.66</v>
      </c>
      <c r="I168" s="138">
        <f t="shared" si="2"/>
        <v>0</v>
      </c>
    </row>
    <row r="169" spans="1:10" x14ac:dyDescent="0.25">
      <c r="A169" s="141" t="s">
        <v>616</v>
      </c>
      <c r="B169" s="141" t="s">
        <v>617</v>
      </c>
      <c r="C169" s="142">
        <v>818087.64</v>
      </c>
      <c r="D169" s="142">
        <v>0</v>
      </c>
      <c r="E169" s="142">
        <v>0</v>
      </c>
      <c r="F169" s="142">
        <v>818087.64</v>
      </c>
      <c r="I169" s="138">
        <f t="shared" si="2"/>
        <v>0</v>
      </c>
    </row>
    <row r="170" spans="1:10" x14ac:dyDescent="0.25">
      <c r="A170" s="141" t="s">
        <v>618</v>
      </c>
      <c r="B170" s="141" t="s">
        <v>619</v>
      </c>
      <c r="C170" s="142">
        <v>-1906361.45</v>
      </c>
      <c r="D170" s="142">
        <v>0</v>
      </c>
      <c r="E170" s="142">
        <v>0</v>
      </c>
      <c r="F170" s="142">
        <v>-1906361.45</v>
      </c>
      <c r="I170" s="138">
        <f t="shared" si="2"/>
        <v>0</v>
      </c>
    </row>
    <row r="171" spans="1:10" x14ac:dyDescent="0.25">
      <c r="A171" s="141" t="s">
        <v>221</v>
      </c>
      <c r="B171" s="141" t="s">
        <v>222</v>
      </c>
      <c r="C171" s="142">
        <v>52244.58</v>
      </c>
      <c r="D171" s="142">
        <v>0</v>
      </c>
      <c r="E171" s="142">
        <v>0</v>
      </c>
      <c r="F171" s="142">
        <v>52244.58</v>
      </c>
      <c r="I171" s="138">
        <f t="shared" si="2"/>
        <v>0</v>
      </c>
      <c r="J171" s="156"/>
    </row>
    <row r="172" spans="1:10" x14ac:dyDescent="0.25">
      <c r="A172" s="141" t="s">
        <v>620</v>
      </c>
      <c r="B172" s="141" t="s">
        <v>621</v>
      </c>
      <c r="C172" s="142">
        <v>27108.06</v>
      </c>
      <c r="D172" s="142">
        <v>0</v>
      </c>
      <c r="E172" s="142">
        <v>0</v>
      </c>
      <c r="F172" s="142">
        <v>27108.06</v>
      </c>
      <c r="I172" s="138">
        <f t="shared" si="2"/>
        <v>0</v>
      </c>
    </row>
    <row r="173" spans="1:10" x14ac:dyDescent="0.25">
      <c r="A173" s="141" t="s">
        <v>223</v>
      </c>
      <c r="B173" s="141" t="s">
        <v>224</v>
      </c>
      <c r="C173" s="142">
        <v>9638961.3000000007</v>
      </c>
      <c r="D173" s="142">
        <v>41692.78</v>
      </c>
      <c r="E173" s="142">
        <v>0</v>
      </c>
      <c r="F173" s="142">
        <v>9680654.0800000001</v>
      </c>
      <c r="I173" s="138">
        <f t="shared" si="2"/>
        <v>41692.78</v>
      </c>
    </row>
    <row r="174" spans="1:10" x14ac:dyDescent="0.25">
      <c r="A174" s="141" t="s">
        <v>622</v>
      </c>
      <c r="B174" s="141" t="s">
        <v>623</v>
      </c>
      <c r="C174" s="142">
        <v>152343.72</v>
      </c>
      <c r="D174" s="142">
        <v>0</v>
      </c>
      <c r="E174" s="142">
        <v>3987</v>
      </c>
      <c r="F174" s="142">
        <v>148356.72</v>
      </c>
      <c r="J174" s="138"/>
    </row>
    <row r="175" spans="1:10" x14ac:dyDescent="0.25">
      <c r="A175" s="141" t="s">
        <v>225</v>
      </c>
      <c r="B175" s="141" t="s">
        <v>226</v>
      </c>
      <c r="C175" s="142">
        <v>44451382.460000001</v>
      </c>
      <c r="D175" s="142">
        <v>213302.01</v>
      </c>
      <c r="E175" s="142">
        <v>15793.72</v>
      </c>
      <c r="F175" s="142">
        <v>44648890.75</v>
      </c>
      <c r="I175" s="138">
        <f t="shared" si="2"/>
        <v>197508.29</v>
      </c>
    </row>
    <row r="176" spans="1:10" x14ac:dyDescent="0.25">
      <c r="A176" s="141" t="s">
        <v>227</v>
      </c>
      <c r="B176" s="141" t="s">
        <v>228</v>
      </c>
      <c r="C176" s="142">
        <v>2616668.6</v>
      </c>
      <c r="D176" s="142">
        <v>143372.28</v>
      </c>
      <c r="E176" s="142">
        <v>140309.82</v>
      </c>
      <c r="F176" s="142">
        <v>2619731.06</v>
      </c>
      <c r="I176" s="138">
        <f t="shared" si="2"/>
        <v>3062.4599999999919</v>
      </c>
    </row>
    <row r="177" spans="1:10" x14ac:dyDescent="0.25">
      <c r="A177" s="141" t="s">
        <v>624</v>
      </c>
      <c r="B177" s="141" t="s">
        <v>625</v>
      </c>
      <c r="C177" s="142">
        <v>406981.17</v>
      </c>
      <c r="D177" s="142">
        <v>152059.81</v>
      </c>
      <c r="E177" s="142">
        <v>76030</v>
      </c>
      <c r="F177" s="142">
        <v>483010.98</v>
      </c>
      <c r="I177" s="138">
        <f>+D177-E177</f>
        <v>76029.81</v>
      </c>
    </row>
    <row r="178" spans="1:10" x14ac:dyDescent="0.25">
      <c r="A178" s="141" t="s">
        <v>229</v>
      </c>
      <c r="B178" s="141" t="s">
        <v>230</v>
      </c>
      <c r="C178" s="142">
        <v>2192279.4300000002</v>
      </c>
      <c r="D178" s="142">
        <v>96247.31</v>
      </c>
      <c r="E178" s="142">
        <v>103.6</v>
      </c>
      <c r="F178" s="142">
        <v>2288423.14</v>
      </c>
      <c r="I178" s="138">
        <f t="shared" si="2"/>
        <v>96143.709999999992</v>
      </c>
    </row>
    <row r="179" spans="1:10" x14ac:dyDescent="0.25">
      <c r="A179" s="141" t="s">
        <v>231</v>
      </c>
      <c r="B179" s="141" t="s">
        <v>232</v>
      </c>
      <c r="C179" s="142">
        <v>9828144.6400000006</v>
      </c>
      <c r="D179" s="142">
        <v>279330.12</v>
      </c>
      <c r="E179" s="142">
        <v>226.01</v>
      </c>
      <c r="F179" s="142">
        <v>10107248.75</v>
      </c>
      <c r="I179" s="138">
        <f t="shared" si="2"/>
        <v>279104.11</v>
      </c>
    </row>
    <row r="180" spans="1:10" x14ac:dyDescent="0.25">
      <c r="A180" s="141" t="s">
        <v>626</v>
      </c>
      <c r="B180" s="141" t="s">
        <v>627</v>
      </c>
      <c r="C180" s="142">
        <v>195</v>
      </c>
      <c r="D180" s="142">
        <v>0</v>
      </c>
      <c r="E180" s="142">
        <v>0</v>
      </c>
      <c r="F180" s="142">
        <v>195</v>
      </c>
      <c r="I180" s="138">
        <f t="shared" si="2"/>
        <v>0</v>
      </c>
    </row>
    <row r="181" spans="1:10" x14ac:dyDescent="0.25">
      <c r="A181" s="141" t="s">
        <v>628</v>
      </c>
      <c r="B181" s="141" t="s">
        <v>629</v>
      </c>
      <c r="C181" s="142">
        <v>102088.89</v>
      </c>
      <c r="D181" s="142">
        <v>0</v>
      </c>
      <c r="E181" s="142">
        <v>0</v>
      </c>
      <c r="F181" s="142">
        <v>102088.89</v>
      </c>
      <c r="I181" s="138">
        <f t="shared" si="2"/>
        <v>0</v>
      </c>
    </row>
    <row r="182" spans="1:10" x14ac:dyDescent="0.25">
      <c r="A182" s="141" t="s">
        <v>233</v>
      </c>
      <c r="B182" s="141" t="s">
        <v>234</v>
      </c>
      <c r="C182" s="142">
        <v>880508.69</v>
      </c>
      <c r="D182" s="142">
        <v>158512.74</v>
      </c>
      <c r="E182" s="142">
        <v>0</v>
      </c>
      <c r="F182" s="142">
        <v>1039021.43</v>
      </c>
      <c r="I182" s="138">
        <f t="shared" si="2"/>
        <v>158512.74</v>
      </c>
    </row>
    <row r="183" spans="1:10" x14ac:dyDescent="0.25">
      <c r="A183" s="141" t="s">
        <v>630</v>
      </c>
      <c r="B183" s="141" t="s">
        <v>631</v>
      </c>
      <c r="C183" s="142">
        <v>295298.48</v>
      </c>
      <c r="D183" s="142">
        <v>210492.81</v>
      </c>
      <c r="E183" s="142">
        <v>0</v>
      </c>
      <c r="F183" s="142">
        <v>505791.29</v>
      </c>
      <c r="I183" s="138">
        <f t="shared" si="2"/>
        <v>210492.81</v>
      </c>
    </row>
    <row r="184" spans="1:10" x14ac:dyDescent="0.25">
      <c r="A184" s="141" t="s">
        <v>235</v>
      </c>
      <c r="B184" s="141" t="s">
        <v>236</v>
      </c>
      <c r="C184" s="142">
        <v>3416789.99</v>
      </c>
      <c r="D184" s="142">
        <v>0</v>
      </c>
      <c r="E184" s="142">
        <v>0</v>
      </c>
      <c r="F184" s="142">
        <v>3416789.99</v>
      </c>
      <c r="I184" s="138">
        <f t="shared" si="2"/>
        <v>0</v>
      </c>
    </row>
    <row r="185" spans="1:10" x14ac:dyDescent="0.25">
      <c r="A185" s="141" t="s">
        <v>632</v>
      </c>
      <c r="B185" s="141" t="s">
        <v>633</v>
      </c>
      <c r="C185" s="142">
        <v>2816000</v>
      </c>
      <c r="D185" s="142">
        <v>0</v>
      </c>
      <c r="E185" s="142">
        <v>0</v>
      </c>
      <c r="F185" s="142">
        <v>2816000</v>
      </c>
      <c r="I185" s="138">
        <f t="shared" si="2"/>
        <v>0</v>
      </c>
    </row>
    <row r="186" spans="1:10" x14ac:dyDescent="0.25">
      <c r="A186" s="141" t="s">
        <v>237</v>
      </c>
      <c r="B186" s="141" t="s">
        <v>238</v>
      </c>
      <c r="C186" s="142">
        <v>2380973.79</v>
      </c>
      <c r="D186" s="142">
        <v>0</v>
      </c>
      <c r="E186" s="142">
        <v>0</v>
      </c>
      <c r="F186" s="142">
        <v>2380973.79</v>
      </c>
      <c r="I186" s="138">
        <f t="shared" si="2"/>
        <v>0</v>
      </c>
    </row>
    <row r="187" spans="1:10" x14ac:dyDescent="0.25">
      <c r="A187" s="141" t="s">
        <v>239</v>
      </c>
      <c r="B187" s="141" t="s">
        <v>240</v>
      </c>
      <c r="C187" s="142">
        <v>205046.46</v>
      </c>
      <c r="D187" s="142">
        <v>122.65</v>
      </c>
      <c r="E187" s="142">
        <v>0</v>
      </c>
      <c r="F187" s="142">
        <v>205169.11</v>
      </c>
      <c r="I187" s="138">
        <f t="shared" si="2"/>
        <v>122.65</v>
      </c>
      <c r="J187" s="156"/>
    </row>
    <row r="188" spans="1:10" x14ac:dyDescent="0.25">
      <c r="A188" s="141" t="s">
        <v>634</v>
      </c>
      <c r="B188" s="141" t="s">
        <v>635</v>
      </c>
      <c r="C188" s="142">
        <v>885184.84</v>
      </c>
      <c r="D188" s="142">
        <v>0</v>
      </c>
      <c r="E188" s="142">
        <v>0</v>
      </c>
      <c r="F188" s="142">
        <v>885184.84</v>
      </c>
      <c r="I188" s="138">
        <f t="shared" si="2"/>
        <v>0</v>
      </c>
    </row>
    <row r="189" spans="1:10" x14ac:dyDescent="0.25">
      <c r="A189" s="141" t="s">
        <v>241</v>
      </c>
      <c r="B189" s="141" t="s">
        <v>242</v>
      </c>
      <c r="C189" s="142">
        <v>5920873.4400000004</v>
      </c>
      <c r="D189" s="142">
        <v>581300</v>
      </c>
      <c r="E189" s="142">
        <v>0</v>
      </c>
      <c r="F189" s="142">
        <v>6502173.4400000004</v>
      </c>
      <c r="I189" s="138">
        <f t="shared" si="2"/>
        <v>581300</v>
      </c>
    </row>
    <row r="190" spans="1:10" x14ac:dyDescent="0.25">
      <c r="A190" s="141" t="s">
        <v>636</v>
      </c>
      <c r="B190" s="141" t="s">
        <v>637</v>
      </c>
      <c r="C190" s="142">
        <v>4186918.33</v>
      </c>
      <c r="D190" s="142">
        <v>0</v>
      </c>
      <c r="E190" s="142">
        <v>0</v>
      </c>
      <c r="F190" s="142">
        <v>4186918.33</v>
      </c>
      <c r="I190" s="138">
        <f t="shared" si="2"/>
        <v>0</v>
      </c>
    </row>
    <row r="191" spans="1:10" x14ac:dyDescent="0.25">
      <c r="A191" s="141" t="s">
        <v>638</v>
      </c>
      <c r="B191" s="141" t="s">
        <v>639</v>
      </c>
      <c r="C191" s="142">
        <v>27371080.199999999</v>
      </c>
      <c r="D191" s="142">
        <v>179921.39</v>
      </c>
      <c r="E191" s="142">
        <v>0</v>
      </c>
      <c r="F191" s="142">
        <v>27551001.59</v>
      </c>
      <c r="I191" s="138">
        <f t="shared" si="2"/>
        <v>179921.39</v>
      </c>
    </row>
    <row r="192" spans="1:10" x14ac:dyDescent="0.25">
      <c r="A192" s="141" t="s">
        <v>243</v>
      </c>
      <c r="B192" s="141" t="s">
        <v>244</v>
      </c>
      <c r="C192" s="142">
        <v>5091761.2</v>
      </c>
      <c r="D192" s="142">
        <v>43165.25</v>
      </c>
      <c r="E192" s="142">
        <v>61865.43</v>
      </c>
      <c r="F192" s="142">
        <v>5073061.0199999996</v>
      </c>
      <c r="I192" s="176">
        <f>+D192</f>
        <v>43165.25</v>
      </c>
      <c r="J192" s="138"/>
    </row>
    <row r="193" spans="1:10" x14ac:dyDescent="0.25">
      <c r="A193" s="141" t="s">
        <v>640</v>
      </c>
      <c r="B193" s="141" t="s">
        <v>641</v>
      </c>
      <c r="C193" s="142">
        <v>5009968.63</v>
      </c>
      <c r="D193" s="142">
        <v>0</v>
      </c>
      <c r="E193" s="142">
        <v>0</v>
      </c>
      <c r="F193" s="142">
        <v>5009968.63</v>
      </c>
      <c r="I193" s="138">
        <f t="shared" si="2"/>
        <v>0</v>
      </c>
    </row>
    <row r="194" spans="1:10" x14ac:dyDescent="0.25">
      <c r="A194" s="141" t="s">
        <v>642</v>
      </c>
      <c r="B194" s="141" t="s">
        <v>643</v>
      </c>
      <c r="C194" s="142">
        <v>1590862.39</v>
      </c>
      <c r="D194" s="142">
        <v>2176923.6</v>
      </c>
      <c r="E194" s="142">
        <v>0</v>
      </c>
      <c r="F194" s="142">
        <v>3767785.99</v>
      </c>
      <c r="I194" s="138">
        <f t="shared" si="2"/>
        <v>2176923.6</v>
      </c>
    </row>
    <row r="195" spans="1:10" x14ac:dyDescent="0.25">
      <c r="A195" s="141" t="s">
        <v>644</v>
      </c>
      <c r="B195" s="141" t="s">
        <v>641</v>
      </c>
      <c r="C195" s="142">
        <v>19893731.390000001</v>
      </c>
      <c r="D195" s="142">
        <v>0</v>
      </c>
      <c r="E195" s="142">
        <v>0</v>
      </c>
      <c r="F195" s="142">
        <v>19893731.390000001</v>
      </c>
      <c r="I195" s="138">
        <f t="shared" ref="I195:I196" si="3">+D195-E195</f>
        <v>0</v>
      </c>
    </row>
    <row r="196" spans="1:10" x14ac:dyDescent="0.25">
      <c r="A196" s="141" t="s">
        <v>1714</v>
      </c>
      <c r="B196" s="141" t="s">
        <v>1715</v>
      </c>
      <c r="C196" s="142">
        <v>-42824081.780000001</v>
      </c>
      <c r="D196" s="142">
        <v>0</v>
      </c>
      <c r="E196" s="142">
        <v>0</v>
      </c>
      <c r="F196" s="142">
        <v>-42824081.780000001</v>
      </c>
      <c r="I196" s="138">
        <f t="shared" si="3"/>
        <v>0</v>
      </c>
    </row>
    <row r="197" spans="1:10" x14ac:dyDescent="0.25">
      <c r="I197" s="156"/>
      <c r="J197" s="89"/>
    </row>
    <row r="198" spans="1:10" x14ac:dyDescent="0.25">
      <c r="J198" s="156"/>
    </row>
    <row r="199" spans="1:10" x14ac:dyDescent="0.25">
      <c r="I199" s="156"/>
    </row>
  </sheetData>
  <pageMargins left="0.7" right="0.7" top="0.75" bottom="0.75" header="0.3" footer="0.3"/>
  <pageSetup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M44"/>
  <sheetViews>
    <sheetView topLeftCell="A20" zoomScale="130" zoomScaleNormal="130" workbookViewId="0">
      <selection activeCell="A20" sqref="A20"/>
    </sheetView>
  </sheetViews>
  <sheetFormatPr baseColWidth="10" defaultRowHeight="15" x14ac:dyDescent="0.25"/>
  <cols>
    <col min="1" max="1" width="34" bestFit="1" customWidth="1"/>
    <col min="2" max="2" width="17.85546875" bestFit="1" customWidth="1"/>
    <col min="3" max="3" width="16.140625" bestFit="1" customWidth="1"/>
    <col min="4" max="10" width="17" customWidth="1"/>
    <col min="11" max="11" width="16.7109375" customWidth="1"/>
    <col min="12" max="12" width="19.7109375" customWidth="1"/>
    <col min="13" max="13" width="16.140625" bestFit="1" customWidth="1"/>
  </cols>
  <sheetData>
    <row r="8" spans="1:12" ht="15.75" x14ac:dyDescent="0.25">
      <c r="A8" s="171" t="s">
        <v>398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.75" x14ac:dyDescent="0.25">
      <c r="A9" s="46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x14ac:dyDescent="0.25">
      <c r="A10" s="4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5.75" x14ac:dyDescent="0.25">
      <c r="A11" s="173" t="s">
        <v>95</v>
      </c>
      <c r="B11" s="163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5.75" x14ac:dyDescent="0.25">
      <c r="A12" s="32" t="s">
        <v>96</v>
      </c>
      <c r="B12" s="33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 x14ac:dyDescent="0.25">
      <c r="A13" s="32" t="s">
        <v>97</v>
      </c>
      <c r="B13" s="33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x14ac:dyDescent="0.25">
      <c r="A14" s="4" t="s">
        <v>98</v>
      </c>
      <c r="B14" s="4" t="s">
        <v>100</v>
      </c>
      <c r="C14" s="34"/>
      <c r="D14" s="34"/>
      <c r="E14" s="34"/>
      <c r="F14" s="34"/>
      <c r="G14" s="34"/>
      <c r="H14" s="34"/>
      <c r="I14" s="34"/>
      <c r="J14" s="34"/>
    </row>
    <row r="15" spans="1:12" ht="15.75" x14ac:dyDescent="0.25">
      <c r="A15" s="4" t="s">
        <v>245</v>
      </c>
      <c r="B15" s="4" t="s">
        <v>101</v>
      </c>
      <c r="C15" s="34"/>
      <c r="D15" s="34"/>
      <c r="E15" s="34"/>
      <c r="F15" s="34"/>
      <c r="G15" s="34"/>
      <c r="H15" s="34"/>
      <c r="I15" s="34"/>
      <c r="J15" s="34"/>
    </row>
    <row r="16" spans="1:12" ht="15.75" x14ac:dyDescent="0.25">
      <c r="A16" s="4" t="s">
        <v>246</v>
      </c>
      <c r="B16" s="4">
        <v>100</v>
      </c>
      <c r="C16" s="34"/>
      <c r="D16" s="34"/>
      <c r="E16" s="34"/>
      <c r="F16" s="34"/>
      <c r="G16" s="34"/>
      <c r="H16" s="34"/>
      <c r="I16" s="34"/>
      <c r="J16" s="34"/>
    </row>
    <row r="17" spans="1:13" ht="15.75" x14ac:dyDescent="0.25">
      <c r="A17" s="35" t="s">
        <v>99</v>
      </c>
      <c r="B17" s="4">
        <v>100</v>
      </c>
      <c r="C17" s="34"/>
      <c r="D17" s="34"/>
      <c r="E17" s="34"/>
      <c r="F17" s="34"/>
      <c r="G17" s="34"/>
      <c r="H17" s="34"/>
      <c r="I17" s="34"/>
      <c r="J17" s="34"/>
    </row>
    <row r="18" spans="1:13" ht="15.75" x14ac:dyDescent="0.25">
      <c r="A18" s="36" t="s">
        <v>247</v>
      </c>
      <c r="B18" s="36" t="s">
        <v>268</v>
      </c>
      <c r="C18" s="37" t="s">
        <v>248</v>
      </c>
      <c r="D18" s="37" t="s">
        <v>249</v>
      </c>
      <c r="E18" s="129" t="s">
        <v>250</v>
      </c>
      <c r="F18" s="129" t="s">
        <v>251</v>
      </c>
      <c r="G18" s="37" t="s">
        <v>252</v>
      </c>
      <c r="H18" s="37" t="s">
        <v>397</v>
      </c>
      <c r="I18" s="37" t="s">
        <v>11</v>
      </c>
      <c r="J18" s="37" t="s">
        <v>645</v>
      </c>
      <c r="K18" s="37" t="s">
        <v>253</v>
      </c>
      <c r="L18" s="37" t="s">
        <v>254</v>
      </c>
    </row>
    <row r="19" spans="1:13" x14ac:dyDescent="0.25">
      <c r="A19" s="29"/>
      <c r="B19" s="29">
        <v>13166666</v>
      </c>
      <c r="C19" s="29"/>
      <c r="D19" s="29">
        <v>13166666</v>
      </c>
      <c r="E19" s="29">
        <v>6583333</v>
      </c>
      <c r="F19" s="29">
        <f>+E19</f>
        <v>6583333</v>
      </c>
      <c r="G19" s="29">
        <v>0</v>
      </c>
      <c r="H19" s="29">
        <v>0</v>
      </c>
      <c r="I19" s="29"/>
      <c r="J19" s="29"/>
      <c r="K19" s="27"/>
      <c r="L19" s="29">
        <v>6583333</v>
      </c>
      <c r="M19" s="8"/>
    </row>
    <row r="20" spans="1:13" ht="15.75" x14ac:dyDescent="0.25">
      <c r="A20" s="38"/>
      <c r="B20" s="50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3" ht="15.75" x14ac:dyDescent="0.25">
      <c r="A21" s="174" t="s">
        <v>103</v>
      </c>
      <c r="B21" s="175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15.75" x14ac:dyDescent="0.25">
      <c r="A22" s="32" t="s">
        <v>96</v>
      </c>
      <c r="B22" s="33">
        <v>5139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t="15.75" x14ac:dyDescent="0.25">
      <c r="A23" s="32" t="s">
        <v>97</v>
      </c>
      <c r="B23" s="33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ht="15.75" x14ac:dyDescent="0.25">
      <c r="A24" s="4" t="s">
        <v>98</v>
      </c>
      <c r="B24" s="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3" ht="15.75" x14ac:dyDescent="0.25">
      <c r="A25" s="4" t="s">
        <v>245</v>
      </c>
      <c r="B25" s="4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ht="15.75" x14ac:dyDescent="0.25">
      <c r="A26" s="4" t="s">
        <v>246</v>
      </c>
      <c r="B26" s="4">
        <v>102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3" ht="15.75" x14ac:dyDescent="0.25">
      <c r="A27" s="35" t="s">
        <v>99</v>
      </c>
      <c r="B27" s="4">
        <v>102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3" ht="15.75" x14ac:dyDescent="0.25">
      <c r="A28" s="38"/>
      <c r="B28" s="39"/>
      <c r="C28" s="39"/>
      <c r="D28" s="34"/>
      <c r="E28" s="34"/>
      <c r="F28" s="34"/>
      <c r="G28" s="34"/>
      <c r="H28" s="34"/>
      <c r="I28" s="34"/>
      <c r="J28" s="34"/>
      <c r="K28" s="39"/>
      <c r="L28" s="34"/>
    </row>
    <row r="29" spans="1:13" x14ac:dyDescent="0.25">
      <c r="A29" s="40"/>
    </row>
    <row r="30" spans="1:13" ht="15.75" x14ac:dyDescent="0.25">
      <c r="A30" s="129" t="s">
        <v>247</v>
      </c>
      <c r="B30" s="129" t="s">
        <v>268</v>
      </c>
      <c r="C30" s="129" t="s">
        <v>248</v>
      </c>
      <c r="D30" s="129" t="s">
        <v>249</v>
      </c>
      <c r="E30" s="129" t="s">
        <v>250</v>
      </c>
      <c r="F30" s="129" t="s">
        <v>251</v>
      </c>
      <c r="G30" s="129" t="s">
        <v>252</v>
      </c>
      <c r="H30" s="129" t="s">
        <v>397</v>
      </c>
      <c r="I30" s="129" t="s">
        <v>11</v>
      </c>
      <c r="J30" s="129" t="s">
        <v>645</v>
      </c>
      <c r="K30" s="129" t="s">
        <v>253</v>
      </c>
      <c r="L30" s="129" t="s">
        <v>254</v>
      </c>
      <c r="M30" s="27"/>
    </row>
    <row r="31" spans="1:13" x14ac:dyDescent="0.25">
      <c r="A31" s="130">
        <v>121606055</v>
      </c>
      <c r="B31" s="130">
        <v>106685240</v>
      </c>
      <c r="C31" s="130">
        <v>113390000</v>
      </c>
      <c r="D31" s="130">
        <v>109243760</v>
      </c>
      <c r="E31" s="130">
        <v>109811214</v>
      </c>
      <c r="F31" s="130">
        <v>169138327</v>
      </c>
      <c r="G31" s="130">
        <v>102926536.29000001</v>
      </c>
      <c r="H31" s="27">
        <f>+'Ingresos Tesorería'!C223</f>
        <v>120627398.63000001</v>
      </c>
      <c r="I31" s="27">
        <v>145603900.05000001</v>
      </c>
      <c r="J31" s="27">
        <v>134896171</v>
      </c>
      <c r="K31" s="27">
        <v>188560021.91</v>
      </c>
      <c r="L31" s="27">
        <v>184040029.28000003</v>
      </c>
      <c r="M31" s="27"/>
    </row>
    <row r="32" spans="1:13" x14ac:dyDescent="0.25">
      <c r="A32" s="131">
        <v>902600</v>
      </c>
      <c r="B32" s="131">
        <v>3447100</v>
      </c>
      <c r="C32" s="131">
        <v>2576900</v>
      </c>
      <c r="D32" s="131">
        <v>242700</v>
      </c>
      <c r="E32" s="131">
        <v>4889600</v>
      </c>
      <c r="F32" s="131">
        <v>2167900</v>
      </c>
      <c r="G32" s="131">
        <v>2410556</v>
      </c>
      <c r="H32" s="131">
        <f>+'Ingresos Tesorería'!D223</f>
        <v>2752300</v>
      </c>
      <c r="I32" s="131">
        <v>426900</v>
      </c>
      <c r="J32" s="131">
        <v>631000</v>
      </c>
      <c r="K32" s="131">
        <v>2131700</v>
      </c>
      <c r="L32" s="131">
        <v>2306200</v>
      </c>
      <c r="M32" s="27"/>
    </row>
    <row r="33" spans="1:13" x14ac:dyDescent="0.25">
      <c r="A33" s="153">
        <f>SUM(A31:A32)</f>
        <v>122508655</v>
      </c>
      <c r="B33" s="154">
        <f t="shared" ref="B33:F33" si="0">SUM(B31:B32)</f>
        <v>110132340</v>
      </c>
      <c r="C33" s="154">
        <f t="shared" si="0"/>
        <v>115966900</v>
      </c>
      <c r="D33" s="155">
        <f t="shared" si="0"/>
        <v>109486460</v>
      </c>
      <c r="E33" s="155">
        <f t="shared" si="0"/>
        <v>114700814</v>
      </c>
      <c r="F33" s="155">
        <f t="shared" si="0"/>
        <v>171306227</v>
      </c>
      <c r="G33" s="155">
        <f>SUM(G31:G32)</f>
        <v>105337092.29000001</v>
      </c>
      <c r="H33" s="155">
        <f>SUM(H31:H32)</f>
        <v>123379698.63000001</v>
      </c>
      <c r="I33" s="155">
        <f>SUM(I31:I32)</f>
        <v>146030800.05000001</v>
      </c>
      <c r="J33" s="155">
        <f>+J31+J32</f>
        <v>135527171</v>
      </c>
      <c r="K33" s="155">
        <f>+K31+K32</f>
        <v>190691721.91</v>
      </c>
      <c r="L33" s="154">
        <f>+L31+L32</f>
        <v>186346229.28000003</v>
      </c>
      <c r="M33" s="27"/>
    </row>
    <row r="34" spans="1:13" x14ac:dyDescent="0.25">
      <c r="A34" s="132"/>
      <c r="B34" s="41"/>
      <c r="C34" s="41"/>
      <c r="D34" s="29"/>
      <c r="E34" s="29"/>
      <c r="F34" s="29"/>
      <c r="G34" s="27"/>
      <c r="H34" s="27"/>
      <c r="I34" s="27"/>
      <c r="J34" s="27"/>
      <c r="K34" s="27"/>
      <c r="M34" s="27"/>
    </row>
    <row r="35" spans="1:13" x14ac:dyDescent="0.25">
      <c r="A35" s="78" t="s">
        <v>95</v>
      </c>
      <c r="B35" s="78">
        <f>+B19+D19+E19+F19+G19+H19+I19+J19+K19+L19</f>
        <v>46083331</v>
      </c>
      <c r="D35" s="8"/>
      <c r="E35" s="8"/>
      <c r="F35" s="8"/>
      <c r="G35" s="8"/>
      <c r="H35" s="8"/>
      <c r="I35" s="8"/>
      <c r="J35" s="8"/>
      <c r="M35" s="27"/>
    </row>
    <row r="36" spans="1:13" x14ac:dyDescent="0.25">
      <c r="A36" s="78" t="s">
        <v>319</v>
      </c>
      <c r="B36" s="78">
        <f>+A31+B31+C31+D31+E31+F31+G31+H31+I31+J31+K31+L31</f>
        <v>1606528653.1600001</v>
      </c>
      <c r="C36" s="27"/>
      <c r="D36" s="27"/>
      <c r="E36" s="27"/>
      <c r="F36" s="27"/>
      <c r="G36" s="27"/>
      <c r="H36" s="27"/>
      <c r="I36" s="27"/>
      <c r="J36" s="27"/>
    </row>
    <row r="37" spans="1:13" x14ac:dyDescent="0.25">
      <c r="A37" s="78" t="s">
        <v>318</v>
      </c>
      <c r="B37" s="78">
        <f>+A32+B32+C32+D32+E32+F32+G32+H32+I32+J32+K32+L32</f>
        <v>24885456</v>
      </c>
      <c r="C37" s="27"/>
      <c r="D37" s="27"/>
      <c r="E37" s="27"/>
      <c r="F37" s="27"/>
      <c r="G37" s="27"/>
      <c r="H37" s="27"/>
      <c r="I37" s="27"/>
      <c r="J37" s="27"/>
    </row>
    <row r="38" spans="1:13" x14ac:dyDescent="0.25">
      <c r="A38" s="29" t="s">
        <v>255</v>
      </c>
      <c r="B38" s="41">
        <f>+B35+B36+B37</f>
        <v>1677497440.1600001</v>
      </c>
    </row>
    <row r="39" spans="1:13" x14ac:dyDescent="0.25">
      <c r="A39" s="27"/>
      <c r="B39" s="27"/>
      <c r="C39" s="27"/>
    </row>
    <row r="40" spans="1:13" x14ac:dyDescent="0.25">
      <c r="A40" s="27"/>
      <c r="B40" s="8"/>
    </row>
    <row r="41" spans="1:13" x14ac:dyDescent="0.25">
      <c r="A41" s="27"/>
    </row>
    <row r="42" spans="1:13" x14ac:dyDescent="0.25">
      <c r="A42" s="27"/>
    </row>
    <row r="43" spans="1:13" x14ac:dyDescent="0.25">
      <c r="A43" s="27"/>
    </row>
    <row r="44" spans="1:13" x14ac:dyDescent="0.25">
      <c r="A44" s="27"/>
    </row>
  </sheetData>
  <mergeCells count="3">
    <mergeCell ref="A8:L8"/>
    <mergeCell ref="A11:B11"/>
    <mergeCell ref="A21:B2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386"/>
  <sheetViews>
    <sheetView topLeftCell="A372" zoomScaleNormal="100" workbookViewId="0">
      <selection activeCell="C391" sqref="C391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67" t="s">
        <v>256</v>
      </c>
      <c r="B1" s="167"/>
      <c r="C1" s="167"/>
      <c r="D1" s="167"/>
      <c r="E1" s="167"/>
    </row>
    <row r="2" spans="1:12" x14ac:dyDescent="0.25">
      <c r="A2" s="167" t="s">
        <v>323</v>
      </c>
      <c r="B2" s="167"/>
      <c r="C2" s="167"/>
      <c r="D2" s="167"/>
      <c r="E2" s="167"/>
    </row>
    <row r="3" spans="1:12" ht="33.75" customHeight="1" x14ac:dyDescent="0.25">
      <c r="A3" s="42" t="s">
        <v>257</v>
      </c>
      <c r="B3" s="42"/>
      <c r="C3" s="43" t="s">
        <v>258</v>
      </c>
      <c r="D3" s="43" t="s">
        <v>259</v>
      </c>
      <c r="E3" s="42"/>
    </row>
    <row r="4" spans="1:12" x14ac:dyDescent="0.25">
      <c r="A4" t="s">
        <v>271</v>
      </c>
      <c r="C4" s="102">
        <v>1117011.3400000001</v>
      </c>
    </row>
    <row r="5" spans="1:12" x14ac:dyDescent="0.25">
      <c r="A5" t="s">
        <v>324</v>
      </c>
      <c r="C5" s="102">
        <v>572951.54</v>
      </c>
      <c r="G5" s="103" t="s">
        <v>290</v>
      </c>
      <c r="H5" s="103" t="s">
        <v>289</v>
      </c>
      <c r="I5" s="103" t="s">
        <v>247</v>
      </c>
      <c r="J5" s="103" t="s">
        <v>291</v>
      </c>
      <c r="K5" s="103" t="s">
        <v>248</v>
      </c>
      <c r="L5" s="103" t="s">
        <v>249</v>
      </c>
    </row>
    <row r="6" spans="1:12" x14ac:dyDescent="0.25">
      <c r="A6" t="s">
        <v>325</v>
      </c>
      <c r="C6" s="102">
        <v>3558594.21</v>
      </c>
      <c r="G6" t="s">
        <v>292</v>
      </c>
      <c r="H6" t="s">
        <v>293</v>
      </c>
      <c r="I6" s="27"/>
      <c r="J6" s="27">
        <v>527000</v>
      </c>
      <c r="K6" s="27">
        <v>2108000</v>
      </c>
      <c r="L6" s="27"/>
    </row>
    <row r="7" spans="1:12" x14ac:dyDescent="0.25">
      <c r="A7" t="s">
        <v>270</v>
      </c>
      <c r="C7" s="102">
        <v>173865.78</v>
      </c>
      <c r="G7" t="s">
        <v>294</v>
      </c>
      <c r="H7" t="s">
        <v>295</v>
      </c>
      <c r="I7" s="27">
        <v>157000</v>
      </c>
      <c r="J7" s="27">
        <v>314000</v>
      </c>
      <c r="K7" s="27"/>
      <c r="L7" s="107">
        <v>157000</v>
      </c>
    </row>
    <row r="8" spans="1:12" x14ac:dyDescent="0.25">
      <c r="A8" t="s">
        <v>262</v>
      </c>
      <c r="C8" s="102">
        <v>3854386.27</v>
      </c>
      <c r="G8" t="s">
        <v>296</v>
      </c>
      <c r="H8" t="s">
        <v>297</v>
      </c>
      <c r="I8" s="27"/>
      <c r="J8" s="27">
        <v>327000</v>
      </c>
      <c r="K8" s="27">
        <v>327000</v>
      </c>
      <c r="L8" s="27"/>
    </row>
    <row r="9" spans="1:12" x14ac:dyDescent="0.25">
      <c r="A9" t="s">
        <v>261</v>
      </c>
      <c r="C9" s="102">
        <v>2409836.16</v>
      </c>
      <c r="G9" t="s">
        <v>298</v>
      </c>
      <c r="H9" t="s">
        <v>299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260</v>
      </c>
      <c r="C10" s="102">
        <v>5882471.1399999997</v>
      </c>
      <c r="G10" t="s">
        <v>300</v>
      </c>
      <c r="H10" t="s">
        <v>301</v>
      </c>
      <c r="I10" s="27">
        <v>21000</v>
      </c>
      <c r="J10" s="27">
        <v>42000</v>
      </c>
      <c r="K10" s="27">
        <v>91000</v>
      </c>
      <c r="L10" s="107">
        <f>7000+7000</f>
        <v>14000</v>
      </c>
    </row>
    <row r="11" spans="1:12" x14ac:dyDescent="0.25">
      <c r="A11" t="s">
        <v>283</v>
      </c>
      <c r="C11" s="102">
        <v>15407564.689999999</v>
      </c>
      <c r="G11" t="s">
        <v>302</v>
      </c>
      <c r="H11" t="s">
        <v>303</v>
      </c>
      <c r="I11" s="27">
        <v>171600</v>
      </c>
      <c r="J11" s="27">
        <v>46800</v>
      </c>
      <c r="K11" s="27">
        <v>46800</v>
      </c>
      <c r="L11" s="107">
        <f>15600+15600</f>
        <v>31200</v>
      </c>
    </row>
    <row r="12" spans="1:12" x14ac:dyDescent="0.25">
      <c r="A12" t="s">
        <v>326</v>
      </c>
      <c r="C12" s="102">
        <v>93468.31</v>
      </c>
      <c r="G12" s="106" t="s">
        <v>337</v>
      </c>
      <c r="H12" s="105" t="s">
        <v>338</v>
      </c>
      <c r="I12" s="27"/>
      <c r="J12" s="27"/>
      <c r="K12" s="27"/>
      <c r="L12" s="107">
        <v>15900</v>
      </c>
    </row>
    <row r="13" spans="1:12" x14ac:dyDescent="0.25">
      <c r="A13" t="s">
        <v>327</v>
      </c>
      <c r="C13" s="102">
        <v>2003519.04</v>
      </c>
      <c r="G13" t="s">
        <v>304</v>
      </c>
      <c r="H13" t="s">
        <v>305</v>
      </c>
      <c r="I13" s="27"/>
      <c r="J13" s="27">
        <v>8200</v>
      </c>
      <c r="K13" s="27">
        <v>4100</v>
      </c>
      <c r="L13" s="108">
        <f>4100+4100+4100+4100+4100+4100</f>
        <v>24600</v>
      </c>
    </row>
    <row r="14" spans="1:12" x14ac:dyDescent="0.25">
      <c r="A14" t="s">
        <v>328</v>
      </c>
      <c r="C14" s="102">
        <v>194404.6</v>
      </c>
      <c r="G14" t="s">
        <v>306</v>
      </c>
      <c r="H14" t="s">
        <v>307</v>
      </c>
      <c r="I14" s="27">
        <v>3000</v>
      </c>
      <c r="J14" s="27"/>
      <c r="K14" s="27"/>
      <c r="L14" s="27"/>
    </row>
    <row r="15" spans="1:12" x14ac:dyDescent="0.25">
      <c r="A15" t="s">
        <v>329</v>
      </c>
      <c r="C15" s="102">
        <v>8661534.7799999993</v>
      </c>
      <c r="G15" t="s">
        <v>308</v>
      </c>
      <c r="H15" t="s">
        <v>309</v>
      </c>
      <c r="I15" s="27">
        <v>3000</v>
      </c>
      <c r="J15" s="27"/>
      <c r="K15" s="27"/>
      <c r="L15" s="27"/>
    </row>
    <row r="16" spans="1:12" x14ac:dyDescent="0.25">
      <c r="A16" t="s">
        <v>330</v>
      </c>
      <c r="C16" s="102">
        <v>12313570.43</v>
      </c>
      <c r="G16" t="s">
        <v>310</v>
      </c>
      <c r="H16" t="s">
        <v>311</v>
      </c>
      <c r="I16" s="27"/>
      <c r="J16" s="27">
        <v>2100</v>
      </c>
      <c r="K16" s="27"/>
      <c r="L16" s="27"/>
    </row>
    <row r="17" spans="1:12" x14ac:dyDescent="0.25">
      <c r="A17" t="s">
        <v>263</v>
      </c>
      <c r="C17" s="102">
        <v>71572.92</v>
      </c>
      <c r="G17" t="s">
        <v>312</v>
      </c>
      <c r="H17" t="s">
        <v>313</v>
      </c>
      <c r="I17" s="27">
        <v>2000</v>
      </c>
      <c r="J17" s="27" t="s">
        <v>257</v>
      </c>
      <c r="K17" s="27"/>
      <c r="L17" s="27"/>
    </row>
    <row r="18" spans="1:12" x14ac:dyDescent="0.25">
      <c r="A18" t="s">
        <v>284</v>
      </c>
      <c r="C18" s="102">
        <v>3445805.86</v>
      </c>
      <c r="G18" s="103"/>
      <c r="H18" s="103"/>
      <c r="I18" s="104">
        <v>902600</v>
      </c>
      <c r="J18" s="104">
        <v>3447100</v>
      </c>
      <c r="K18" s="104">
        <v>2576900</v>
      </c>
      <c r="L18" s="104">
        <f>SUM(L6:L17)</f>
        <v>242700</v>
      </c>
    </row>
    <row r="19" spans="1:12" x14ac:dyDescent="0.25">
      <c r="A19" t="s">
        <v>327</v>
      </c>
      <c r="C19" s="102">
        <v>762781.62</v>
      </c>
    </row>
    <row r="20" spans="1:12" x14ac:dyDescent="0.25">
      <c r="A20" t="s">
        <v>285</v>
      </c>
      <c r="C20" s="102">
        <v>119094.36</v>
      </c>
    </row>
    <row r="21" spans="1:12" x14ac:dyDescent="0.25">
      <c r="A21" t="s">
        <v>331</v>
      </c>
      <c r="C21" s="102">
        <v>184294.36</v>
      </c>
    </row>
    <row r="22" spans="1:12" x14ac:dyDescent="0.25">
      <c r="A22" t="s">
        <v>264</v>
      </c>
      <c r="C22" s="102">
        <v>105406.93</v>
      </c>
    </row>
    <row r="23" spans="1:12" x14ac:dyDescent="0.25">
      <c r="A23" t="s">
        <v>286</v>
      </c>
      <c r="C23" s="102">
        <v>64316.17</v>
      </c>
    </row>
    <row r="24" spans="1:12" x14ac:dyDescent="0.25">
      <c r="A24" t="s">
        <v>332</v>
      </c>
      <c r="C24" s="102">
        <f>17497309.92+17497309.92</f>
        <v>34994619.840000004</v>
      </c>
    </row>
    <row r="25" spans="1:12" x14ac:dyDescent="0.25">
      <c r="A25" t="s">
        <v>333</v>
      </c>
      <c r="C25" s="102">
        <v>1527728.01</v>
      </c>
    </row>
    <row r="26" spans="1:12" x14ac:dyDescent="0.25">
      <c r="A26" t="s">
        <v>325</v>
      </c>
      <c r="C26" s="102">
        <v>3417223.35</v>
      </c>
    </row>
    <row r="27" spans="1:12" x14ac:dyDescent="0.25">
      <c r="A27" t="s">
        <v>269</v>
      </c>
      <c r="C27" s="102">
        <v>70450.81</v>
      </c>
    </row>
    <row r="28" spans="1:12" x14ac:dyDescent="0.25">
      <c r="A28" t="s">
        <v>287</v>
      </c>
      <c r="C28" s="102">
        <v>152396.53</v>
      </c>
    </row>
    <row r="29" spans="1:12" x14ac:dyDescent="0.25">
      <c r="A29" t="s">
        <v>334</v>
      </c>
      <c r="C29" s="102">
        <v>5481.71</v>
      </c>
    </row>
    <row r="30" spans="1:12" x14ac:dyDescent="0.25">
      <c r="A30" t="s">
        <v>288</v>
      </c>
      <c r="C30" s="102">
        <v>7078789.5</v>
      </c>
    </row>
    <row r="31" spans="1:12" x14ac:dyDescent="0.25">
      <c r="A31" t="s">
        <v>335</v>
      </c>
      <c r="C31" s="102">
        <v>167384.75</v>
      </c>
    </row>
    <row r="32" spans="1:12" x14ac:dyDescent="0.25">
      <c r="A32" t="s">
        <v>336</v>
      </c>
      <c r="C32" s="102">
        <v>590535.93000000005</v>
      </c>
    </row>
    <row r="33" spans="1:5" x14ac:dyDescent="0.25">
      <c r="A33" t="s">
        <v>259</v>
      </c>
      <c r="D33" s="27">
        <f>4100+4100+4100+15600+7000+15600+15900+7000+157000+4100+4100+4100</f>
        <v>242700</v>
      </c>
    </row>
    <row r="34" spans="1:5" x14ac:dyDescent="0.25">
      <c r="A34" s="42" t="s">
        <v>102</v>
      </c>
      <c r="B34" s="42"/>
      <c r="C34" s="44">
        <f>SUM(C4:C33)</f>
        <v>109001060.94000001</v>
      </c>
      <c r="D34" s="45">
        <f>+D33</f>
        <v>242700</v>
      </c>
      <c r="E34" s="45">
        <f>SUM(C34:D34)</f>
        <v>109243760.94000001</v>
      </c>
    </row>
    <row r="42" spans="1:5" ht="60" x14ac:dyDescent="0.25">
      <c r="A42" s="30" t="s">
        <v>314</v>
      </c>
    </row>
    <row r="45" spans="1:5" x14ac:dyDescent="0.25">
      <c r="A45" s="167" t="s">
        <v>256</v>
      </c>
      <c r="B45" s="167"/>
      <c r="C45" s="167"/>
      <c r="D45" s="167"/>
      <c r="E45" s="167"/>
    </row>
    <row r="46" spans="1:5" x14ac:dyDescent="0.25">
      <c r="A46" s="167" t="s">
        <v>341</v>
      </c>
      <c r="B46" s="167"/>
      <c r="C46" s="167"/>
      <c r="D46" s="167"/>
      <c r="E46" s="167"/>
    </row>
    <row r="47" spans="1:5" x14ac:dyDescent="0.25">
      <c r="A47" s="42" t="s">
        <v>257</v>
      </c>
      <c r="B47" s="42"/>
      <c r="C47" s="43" t="s">
        <v>258</v>
      </c>
      <c r="D47" s="43" t="s">
        <v>259</v>
      </c>
      <c r="E47" s="42"/>
    </row>
    <row r="48" spans="1:5" x14ac:dyDescent="0.25">
      <c r="A48" t="s">
        <v>324</v>
      </c>
      <c r="C48" s="102">
        <v>668667.87600000005</v>
      </c>
    </row>
    <row r="49" spans="1:3" x14ac:dyDescent="0.25">
      <c r="A49" t="s">
        <v>342</v>
      </c>
      <c r="C49" s="102">
        <v>1030751.86</v>
      </c>
    </row>
    <row r="50" spans="1:3" x14ac:dyDescent="0.25">
      <c r="A50" t="s">
        <v>343</v>
      </c>
      <c r="C50" s="102">
        <v>410058.53</v>
      </c>
    </row>
    <row r="51" spans="1:3" x14ac:dyDescent="0.25">
      <c r="A51" t="s">
        <v>344</v>
      </c>
      <c r="C51" s="102">
        <v>2337140.11</v>
      </c>
    </row>
    <row r="52" spans="1:3" x14ac:dyDescent="0.25">
      <c r="A52" t="s">
        <v>345</v>
      </c>
      <c r="C52" s="102">
        <v>275941.93</v>
      </c>
    </row>
    <row r="53" spans="1:3" x14ac:dyDescent="0.25">
      <c r="A53" t="s">
        <v>263</v>
      </c>
      <c r="C53" s="102">
        <v>191598.63</v>
      </c>
    </row>
    <row r="54" spans="1:3" x14ac:dyDescent="0.25">
      <c r="A54" t="s">
        <v>346</v>
      </c>
      <c r="C54" s="102">
        <v>15449421.91</v>
      </c>
    </row>
    <row r="55" spans="1:3" x14ac:dyDescent="0.25">
      <c r="A55" t="s">
        <v>326</v>
      </c>
      <c r="C55" s="102">
        <v>85232.09</v>
      </c>
    </row>
    <row r="56" spans="1:3" x14ac:dyDescent="0.25">
      <c r="A56" t="s">
        <v>347</v>
      </c>
      <c r="C56" s="102">
        <v>4682789.2300000004</v>
      </c>
    </row>
    <row r="57" spans="1:3" x14ac:dyDescent="0.25">
      <c r="A57" t="s">
        <v>348</v>
      </c>
      <c r="C57" s="102">
        <v>180157.95</v>
      </c>
    </row>
    <row r="58" spans="1:3" x14ac:dyDescent="0.25">
      <c r="A58" t="s">
        <v>349</v>
      </c>
      <c r="C58" s="102">
        <v>218304.65</v>
      </c>
    </row>
    <row r="59" spans="1:3" x14ac:dyDescent="0.25">
      <c r="A59" t="s">
        <v>284</v>
      </c>
      <c r="C59" s="102">
        <v>2916999.26</v>
      </c>
    </row>
    <row r="60" spans="1:3" x14ac:dyDescent="0.25">
      <c r="A60" t="s">
        <v>332</v>
      </c>
      <c r="C60" s="102">
        <v>16797248.219999999</v>
      </c>
    </row>
    <row r="61" spans="1:3" x14ac:dyDescent="0.25">
      <c r="A61" t="s">
        <v>262</v>
      </c>
      <c r="C61" s="102">
        <v>6236279.2400000002</v>
      </c>
    </row>
    <row r="62" spans="1:3" x14ac:dyDescent="0.25">
      <c r="A62" t="s">
        <v>261</v>
      </c>
      <c r="C62" s="102">
        <v>4309057.4000000004</v>
      </c>
    </row>
    <row r="63" spans="1:3" x14ac:dyDescent="0.25">
      <c r="A63" t="s">
        <v>260</v>
      </c>
      <c r="C63" s="102">
        <v>4507794.78</v>
      </c>
    </row>
    <row r="64" spans="1:3" x14ac:dyDescent="0.25">
      <c r="A64" t="s">
        <v>350</v>
      </c>
      <c r="C64" s="102">
        <v>748817.36</v>
      </c>
    </row>
    <row r="65" spans="1:3" x14ac:dyDescent="0.25">
      <c r="A65" t="s">
        <v>260</v>
      </c>
      <c r="C65" s="102">
        <v>12085899.57</v>
      </c>
    </row>
    <row r="66" spans="1:3" x14ac:dyDescent="0.25">
      <c r="A66" t="s">
        <v>271</v>
      </c>
      <c r="C66" s="102">
        <v>1328671.4099999999</v>
      </c>
    </row>
    <row r="67" spans="1:3" x14ac:dyDescent="0.25">
      <c r="A67" t="s">
        <v>329</v>
      </c>
      <c r="C67" s="102">
        <v>7445478.5800000001</v>
      </c>
    </row>
    <row r="68" spans="1:3" x14ac:dyDescent="0.25">
      <c r="A68" t="s">
        <v>333</v>
      </c>
      <c r="C68" s="102">
        <v>642419.42000000004</v>
      </c>
    </row>
    <row r="69" spans="1:3" x14ac:dyDescent="0.25">
      <c r="A69" t="s">
        <v>263</v>
      </c>
      <c r="C69" s="102">
        <v>83952.68</v>
      </c>
    </row>
    <row r="70" spans="1:3" x14ac:dyDescent="0.25">
      <c r="A70" t="s">
        <v>331</v>
      </c>
      <c r="C70" s="102">
        <v>219444.13</v>
      </c>
    </row>
    <row r="71" spans="1:3" x14ac:dyDescent="0.25">
      <c r="A71" t="s">
        <v>285</v>
      </c>
      <c r="C71" s="102">
        <v>135966.47</v>
      </c>
    </row>
    <row r="72" spans="1:3" x14ac:dyDescent="0.25">
      <c r="A72" t="s">
        <v>264</v>
      </c>
      <c r="C72" s="102">
        <v>124816.24</v>
      </c>
    </row>
    <row r="73" spans="1:3" x14ac:dyDescent="0.25">
      <c r="A73" t="s">
        <v>344</v>
      </c>
      <c r="C73" s="102">
        <v>2779487.07</v>
      </c>
    </row>
    <row r="74" spans="1:3" x14ac:dyDescent="0.25">
      <c r="A74" t="s">
        <v>351</v>
      </c>
      <c r="C74" s="102">
        <v>2890142.47</v>
      </c>
    </row>
    <row r="75" spans="1:3" x14ac:dyDescent="0.25">
      <c r="A75" t="s">
        <v>352</v>
      </c>
      <c r="C75" s="102">
        <v>822830.22</v>
      </c>
    </row>
    <row r="76" spans="1:3" x14ac:dyDescent="0.25">
      <c r="A76" t="s">
        <v>263</v>
      </c>
      <c r="C76" s="102">
        <v>85899.520000000004</v>
      </c>
    </row>
    <row r="77" spans="1:3" x14ac:dyDescent="0.25">
      <c r="A77" t="s">
        <v>353</v>
      </c>
      <c r="C77" s="102">
        <v>77416.160000000003</v>
      </c>
    </row>
    <row r="78" spans="1:3" x14ac:dyDescent="0.25">
      <c r="A78" t="s">
        <v>286</v>
      </c>
      <c r="C78" s="102">
        <v>69602.8</v>
      </c>
    </row>
    <row r="79" spans="1:3" x14ac:dyDescent="0.25">
      <c r="A79" t="s">
        <v>354</v>
      </c>
      <c r="C79" s="102">
        <v>131959.5</v>
      </c>
    </row>
    <row r="80" spans="1:3" x14ac:dyDescent="0.25">
      <c r="A80" t="s">
        <v>355</v>
      </c>
      <c r="C80" s="102">
        <v>147447.29999999999</v>
      </c>
    </row>
    <row r="81" spans="1:5" x14ac:dyDescent="0.25">
      <c r="A81" t="s">
        <v>356</v>
      </c>
      <c r="C81" s="102">
        <v>10964791.84</v>
      </c>
    </row>
    <row r="82" spans="1:5" x14ac:dyDescent="0.25">
      <c r="A82" t="s">
        <v>287</v>
      </c>
      <c r="C82" s="102">
        <v>309908.74</v>
      </c>
    </row>
    <row r="83" spans="1:5" x14ac:dyDescent="0.25">
      <c r="A83" t="s">
        <v>324</v>
      </c>
      <c r="C83" s="102">
        <v>698277.38</v>
      </c>
    </row>
    <row r="84" spans="1:5" x14ac:dyDescent="0.25">
      <c r="A84" t="s">
        <v>345</v>
      </c>
      <c r="C84" s="102">
        <v>272352.77</v>
      </c>
    </row>
    <row r="85" spans="1:5" x14ac:dyDescent="0.25">
      <c r="A85" t="s">
        <v>357</v>
      </c>
      <c r="C85" s="102">
        <v>968294.62</v>
      </c>
    </row>
    <row r="86" spans="1:5" x14ac:dyDescent="0.25">
      <c r="A86" t="s">
        <v>271</v>
      </c>
      <c r="C86" s="102">
        <v>1270091.6599999999</v>
      </c>
    </row>
    <row r="87" spans="1:5" x14ac:dyDescent="0.25">
      <c r="A87" t="s">
        <v>358</v>
      </c>
      <c r="C87" s="102">
        <v>252413.96</v>
      </c>
    </row>
    <row r="88" spans="1:5" x14ac:dyDescent="0.25">
      <c r="A88" t="s">
        <v>343</v>
      </c>
      <c r="C88" s="102">
        <v>438047.82</v>
      </c>
    </row>
    <row r="89" spans="1:5" x14ac:dyDescent="0.25">
      <c r="A89" t="s">
        <v>350</v>
      </c>
      <c r="C89" s="102">
        <v>884213.69</v>
      </c>
    </row>
    <row r="90" spans="1:5" x14ac:dyDescent="0.25">
      <c r="A90" t="s">
        <v>325</v>
      </c>
      <c r="C90" s="102">
        <v>3635126.92</v>
      </c>
    </row>
    <row r="91" spans="1:5" x14ac:dyDescent="0.25">
      <c r="A91" t="s">
        <v>259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2" t="s">
        <v>102</v>
      </c>
      <c r="B92" s="42"/>
      <c r="C92" s="44">
        <f>SUM(C48:C91)</f>
        <v>109811213.96599995</v>
      </c>
      <c r="D92" s="45">
        <f>+D91</f>
        <v>4893700</v>
      </c>
      <c r="E92" s="45">
        <f>SUM(C92:D92)</f>
        <v>114704913.96599995</v>
      </c>
    </row>
    <row r="96" spans="1:5" x14ac:dyDescent="0.25">
      <c r="A96" s="167" t="s">
        <v>256</v>
      </c>
      <c r="B96" s="167"/>
      <c r="C96" s="167"/>
      <c r="D96" s="167"/>
      <c r="E96" s="167"/>
    </row>
    <row r="97" spans="1:5" x14ac:dyDescent="0.25">
      <c r="A97" s="167" t="s">
        <v>361</v>
      </c>
      <c r="B97" s="167"/>
      <c r="C97" s="167"/>
      <c r="D97" s="167"/>
      <c r="E97" s="167"/>
    </row>
    <row r="98" spans="1:5" x14ac:dyDescent="0.25">
      <c r="A98" s="42" t="s">
        <v>257</v>
      </c>
      <c r="B98" s="42"/>
      <c r="C98" s="43" t="s">
        <v>258</v>
      </c>
      <c r="D98" s="43" t="s">
        <v>259</v>
      </c>
      <c r="E98" s="42"/>
    </row>
    <row r="99" spans="1:5" x14ac:dyDescent="0.25">
      <c r="A99" t="s">
        <v>326</v>
      </c>
      <c r="C99" s="102">
        <v>103489.36</v>
      </c>
    </row>
    <row r="100" spans="1:5" x14ac:dyDescent="0.25">
      <c r="A100" t="s">
        <v>362</v>
      </c>
      <c r="C100" s="27">
        <v>7816790.9000000004</v>
      </c>
    </row>
    <row r="101" spans="1:5" x14ac:dyDescent="0.25">
      <c r="A101" t="s">
        <v>363</v>
      </c>
      <c r="C101" s="27">
        <v>818391.08</v>
      </c>
    </row>
    <row r="102" spans="1:5" x14ac:dyDescent="0.25">
      <c r="A102" t="s">
        <v>364</v>
      </c>
      <c r="C102" s="27">
        <v>47653.57</v>
      </c>
    </row>
    <row r="103" spans="1:5" x14ac:dyDescent="0.25">
      <c r="A103" t="s">
        <v>365</v>
      </c>
      <c r="C103" s="27">
        <v>4711898.09</v>
      </c>
    </row>
    <row r="104" spans="1:5" x14ac:dyDescent="0.25">
      <c r="A104" t="s">
        <v>283</v>
      </c>
      <c r="C104" s="27">
        <v>10516177.369999999</v>
      </c>
    </row>
    <row r="105" spans="1:5" x14ac:dyDescent="0.25">
      <c r="A105" t="s">
        <v>346</v>
      </c>
      <c r="C105" s="27">
        <v>29618710</v>
      </c>
    </row>
    <row r="106" spans="1:5" x14ac:dyDescent="0.25">
      <c r="A106" t="s">
        <v>332</v>
      </c>
      <c r="C106" s="27">
        <v>17497309.920000002</v>
      </c>
    </row>
    <row r="107" spans="1:5" x14ac:dyDescent="0.25">
      <c r="A107" s="133" t="s">
        <v>285</v>
      </c>
      <c r="C107" s="27">
        <v>133970.4</v>
      </c>
    </row>
    <row r="108" spans="1:5" x14ac:dyDescent="0.25">
      <c r="A108" t="s">
        <v>331</v>
      </c>
      <c r="C108" s="27">
        <v>324082.65000000002</v>
      </c>
    </row>
    <row r="109" spans="1:5" x14ac:dyDescent="0.25">
      <c r="A109" t="s">
        <v>356</v>
      </c>
      <c r="C109" s="27">
        <v>10286206.49</v>
      </c>
    </row>
    <row r="110" spans="1:5" x14ac:dyDescent="0.25">
      <c r="A110" t="s">
        <v>269</v>
      </c>
      <c r="C110" s="27">
        <v>68366.75</v>
      </c>
    </row>
    <row r="111" spans="1:5" x14ac:dyDescent="0.25">
      <c r="A111" t="s">
        <v>284</v>
      </c>
      <c r="C111" s="27">
        <v>2410351.87</v>
      </c>
    </row>
    <row r="112" spans="1:5" x14ac:dyDescent="0.25">
      <c r="A112" t="s">
        <v>348</v>
      </c>
      <c r="C112" s="27">
        <v>154447.24</v>
      </c>
    </row>
    <row r="113" spans="1:3" x14ac:dyDescent="0.25">
      <c r="A113" t="s">
        <v>366</v>
      </c>
      <c r="C113" s="27">
        <v>97247.6</v>
      </c>
    </row>
    <row r="114" spans="1:3" x14ac:dyDescent="0.25">
      <c r="A114" t="s">
        <v>332</v>
      </c>
      <c r="C114" s="27">
        <v>18567269.73</v>
      </c>
    </row>
    <row r="115" spans="1:3" x14ac:dyDescent="0.25">
      <c r="A115" t="s">
        <v>367</v>
      </c>
      <c r="C115" s="27">
        <v>641001.12</v>
      </c>
    </row>
    <row r="116" spans="1:3" x14ac:dyDescent="0.25">
      <c r="A116" t="s">
        <v>262</v>
      </c>
      <c r="C116" s="27">
        <v>8966841.3100000005</v>
      </c>
    </row>
    <row r="117" spans="1:3" x14ac:dyDescent="0.25">
      <c r="A117" t="s">
        <v>261</v>
      </c>
      <c r="C117" s="27">
        <v>5783024.6100000003</v>
      </c>
    </row>
    <row r="118" spans="1:3" x14ac:dyDescent="0.25">
      <c r="A118" t="s">
        <v>260</v>
      </c>
      <c r="C118" s="27">
        <v>4798734.17</v>
      </c>
    </row>
    <row r="119" spans="1:3" x14ac:dyDescent="0.25">
      <c r="A119" t="s">
        <v>368</v>
      </c>
      <c r="C119" s="27">
        <v>421723.36</v>
      </c>
    </row>
    <row r="120" spans="1:3" x14ac:dyDescent="0.25">
      <c r="A120" t="s">
        <v>349</v>
      </c>
      <c r="C120" s="27">
        <v>195138.44</v>
      </c>
    </row>
    <row r="121" spans="1:3" x14ac:dyDescent="0.25">
      <c r="A121" t="s">
        <v>264</v>
      </c>
      <c r="C121" s="27">
        <v>126469.8</v>
      </c>
    </row>
    <row r="122" spans="1:3" x14ac:dyDescent="0.25">
      <c r="A122" t="s">
        <v>369</v>
      </c>
      <c r="C122" s="27">
        <v>11610159.119999999</v>
      </c>
    </row>
    <row r="123" spans="1:3" x14ac:dyDescent="0.25">
      <c r="A123" t="s">
        <v>333</v>
      </c>
      <c r="C123" s="27">
        <v>769022.09</v>
      </c>
    </row>
    <row r="124" spans="1:3" x14ac:dyDescent="0.25">
      <c r="A124" t="s">
        <v>334</v>
      </c>
      <c r="C124" s="27">
        <v>65860.72</v>
      </c>
    </row>
    <row r="125" spans="1:3" x14ac:dyDescent="0.25">
      <c r="A125" t="s">
        <v>370</v>
      </c>
      <c r="C125" s="27">
        <v>69035.22</v>
      </c>
    </row>
    <row r="126" spans="1:3" x14ac:dyDescent="0.25">
      <c r="A126" t="s">
        <v>344</v>
      </c>
      <c r="C126" s="27">
        <v>2850436.8</v>
      </c>
    </row>
    <row r="127" spans="1:3" x14ac:dyDescent="0.25">
      <c r="A127" t="s">
        <v>364</v>
      </c>
      <c r="C127" s="27">
        <v>90901.6</v>
      </c>
    </row>
    <row r="128" spans="1:3" x14ac:dyDescent="0.25">
      <c r="A128" t="s">
        <v>371</v>
      </c>
      <c r="C128" s="27">
        <v>1028608.22</v>
      </c>
    </row>
    <row r="129" spans="1:5" x14ac:dyDescent="0.25">
      <c r="A129" t="s">
        <v>329</v>
      </c>
      <c r="C129" s="27">
        <v>14209172.24</v>
      </c>
    </row>
    <row r="130" spans="1:5" x14ac:dyDescent="0.25">
      <c r="A130" t="s">
        <v>372</v>
      </c>
      <c r="C130" s="27">
        <v>887041.47</v>
      </c>
    </row>
    <row r="131" spans="1:5" x14ac:dyDescent="0.25">
      <c r="A131" t="s">
        <v>325</v>
      </c>
      <c r="C131" s="27">
        <v>3556345.33</v>
      </c>
    </row>
    <row r="132" spans="1:5" x14ac:dyDescent="0.25">
      <c r="A132" t="s">
        <v>288</v>
      </c>
      <c r="C132" s="27">
        <v>8391754.1300000008</v>
      </c>
    </row>
    <row r="133" spans="1:5" x14ac:dyDescent="0.25">
      <c r="A133" t="s">
        <v>287</v>
      </c>
      <c r="C133" s="27">
        <v>225604.56</v>
      </c>
    </row>
    <row r="134" spans="1:5" x14ac:dyDescent="0.25">
      <c r="A134" t="s">
        <v>373</v>
      </c>
      <c r="C134" s="27">
        <v>127382.91</v>
      </c>
    </row>
    <row r="135" spans="1:5" x14ac:dyDescent="0.25">
      <c r="A135" t="s">
        <v>271</v>
      </c>
      <c r="C135" s="27">
        <v>1121707.69</v>
      </c>
    </row>
    <row r="136" spans="1:5" x14ac:dyDescent="0.25">
      <c r="A136" s="110" t="s">
        <v>374</v>
      </c>
      <c r="D136" s="29">
        <f>511000+7000+7000+4100+4100+4100+157000+545000+4100+15900+15900+7000+7000+7000+15600+527000+327000</f>
        <v>2165800</v>
      </c>
    </row>
    <row r="137" spans="1:5" x14ac:dyDescent="0.25">
      <c r="A137" s="42" t="s">
        <v>102</v>
      </c>
      <c r="B137" s="42"/>
      <c r="C137" s="45">
        <f>SUM(C99:C136)</f>
        <v>169108327.93000001</v>
      </c>
      <c r="D137" s="45">
        <f>+D136</f>
        <v>2165800</v>
      </c>
      <c r="E137" s="45">
        <f>SUM(C137:D137)</f>
        <v>171274127.93000001</v>
      </c>
    </row>
    <row r="140" spans="1:5" x14ac:dyDescent="0.25">
      <c r="A140" s="167" t="s">
        <v>256</v>
      </c>
      <c r="B140" s="167"/>
      <c r="C140" s="167"/>
      <c r="D140" s="167"/>
    </row>
    <row r="141" spans="1:5" x14ac:dyDescent="0.25">
      <c r="A141" s="167" t="s">
        <v>377</v>
      </c>
      <c r="B141" s="167"/>
      <c r="C141" s="167"/>
      <c r="D141" s="167"/>
    </row>
    <row r="142" spans="1:5" x14ac:dyDescent="0.25">
      <c r="A142" s="42" t="s">
        <v>257</v>
      </c>
      <c r="B142" s="43" t="s">
        <v>258</v>
      </c>
      <c r="C142" s="43" t="s">
        <v>259</v>
      </c>
      <c r="D142" s="42"/>
    </row>
    <row r="143" spans="1:5" x14ac:dyDescent="0.25">
      <c r="A143" t="s">
        <v>347</v>
      </c>
      <c r="B143" s="27">
        <v>4662960.21</v>
      </c>
    </row>
    <row r="144" spans="1:5" x14ac:dyDescent="0.25">
      <c r="A144" t="s">
        <v>378</v>
      </c>
      <c r="B144" s="27">
        <v>653327.32999999996</v>
      </c>
    </row>
    <row r="145" spans="1:2" x14ac:dyDescent="0.25">
      <c r="A145" t="s">
        <v>350</v>
      </c>
      <c r="B145" s="27">
        <v>865135.86</v>
      </c>
    </row>
    <row r="146" spans="1:2" x14ac:dyDescent="0.25">
      <c r="A146" t="s">
        <v>326</v>
      </c>
      <c r="B146" s="27">
        <v>100902.06</v>
      </c>
    </row>
    <row r="147" spans="1:2" x14ac:dyDescent="0.25">
      <c r="A147" t="s">
        <v>379</v>
      </c>
      <c r="B147" s="27">
        <v>12568383.949999999</v>
      </c>
    </row>
    <row r="148" spans="1:2" x14ac:dyDescent="0.25">
      <c r="A148" t="s">
        <v>345</v>
      </c>
      <c r="B148" s="27">
        <v>229185.11</v>
      </c>
    </row>
    <row r="149" spans="1:2" x14ac:dyDescent="0.25">
      <c r="A149" t="s">
        <v>330</v>
      </c>
      <c r="B149" s="27">
        <v>10263483.529999999</v>
      </c>
    </row>
    <row r="150" spans="1:2" x14ac:dyDescent="0.25">
      <c r="A150" t="s">
        <v>352</v>
      </c>
      <c r="B150" s="27">
        <v>1051620.95</v>
      </c>
    </row>
    <row r="151" spans="1:2" x14ac:dyDescent="0.25">
      <c r="A151" t="s">
        <v>380</v>
      </c>
      <c r="B151" s="27">
        <v>754332.74</v>
      </c>
    </row>
    <row r="152" spans="1:2" x14ac:dyDescent="0.25">
      <c r="A152" t="s">
        <v>263</v>
      </c>
      <c r="B152" s="27">
        <v>109112.31</v>
      </c>
    </row>
    <row r="153" spans="1:2" x14ac:dyDescent="0.25">
      <c r="A153" t="s">
        <v>381</v>
      </c>
      <c r="B153" s="27">
        <v>759794.99</v>
      </c>
    </row>
    <row r="154" spans="1:2" x14ac:dyDescent="0.25">
      <c r="A154" t="s">
        <v>364</v>
      </c>
      <c r="B154" s="27">
        <v>89255.41</v>
      </c>
    </row>
    <row r="155" spans="1:2" x14ac:dyDescent="0.25">
      <c r="A155" t="s">
        <v>348</v>
      </c>
      <c r="B155" s="27">
        <v>362832.92</v>
      </c>
    </row>
    <row r="156" spans="1:2" x14ac:dyDescent="0.25">
      <c r="A156" t="s">
        <v>262</v>
      </c>
      <c r="B156" s="27">
        <v>18473572.16</v>
      </c>
    </row>
    <row r="157" spans="1:2" x14ac:dyDescent="0.25">
      <c r="A157" t="s">
        <v>261</v>
      </c>
      <c r="B157" s="27">
        <v>5682212.0599999996</v>
      </c>
    </row>
    <row r="158" spans="1:2" x14ac:dyDescent="0.25">
      <c r="A158" t="s">
        <v>349</v>
      </c>
      <c r="B158" s="27">
        <v>247267.52</v>
      </c>
    </row>
    <row r="159" spans="1:2" x14ac:dyDescent="0.25">
      <c r="A159" t="s">
        <v>261</v>
      </c>
      <c r="B159" s="27">
        <v>6685383.3300000001</v>
      </c>
    </row>
    <row r="160" spans="1:2" x14ac:dyDescent="0.25">
      <c r="A160" t="s">
        <v>327</v>
      </c>
      <c r="B160" s="27">
        <v>2296429.89</v>
      </c>
    </row>
    <row r="161" spans="1:2" x14ac:dyDescent="0.25">
      <c r="A161" t="s">
        <v>260</v>
      </c>
      <c r="B161" s="27">
        <v>7390069.3799999999</v>
      </c>
    </row>
    <row r="162" spans="1:2" x14ac:dyDescent="0.25">
      <c r="A162" t="s">
        <v>326</v>
      </c>
      <c r="B162" s="27">
        <v>101890.82</v>
      </c>
    </row>
    <row r="163" spans="1:2" x14ac:dyDescent="0.25">
      <c r="A163" t="s">
        <v>271</v>
      </c>
      <c r="B163" s="27">
        <v>1211450.3899999999</v>
      </c>
    </row>
    <row r="164" spans="1:2" x14ac:dyDescent="0.25">
      <c r="A164" t="s">
        <v>343</v>
      </c>
      <c r="B164" s="27">
        <v>455804.37</v>
      </c>
    </row>
    <row r="165" spans="1:2" x14ac:dyDescent="0.25">
      <c r="A165" t="s">
        <v>382</v>
      </c>
      <c r="B165" s="27">
        <v>120436.25</v>
      </c>
    </row>
    <row r="166" spans="1:2" x14ac:dyDescent="0.25">
      <c r="A166" t="s">
        <v>383</v>
      </c>
      <c r="B166" s="27">
        <v>1109566.6000000001</v>
      </c>
    </row>
    <row r="167" spans="1:2" x14ac:dyDescent="0.25">
      <c r="A167" t="s">
        <v>264</v>
      </c>
      <c r="B167" s="27">
        <v>128640.05</v>
      </c>
    </row>
    <row r="168" spans="1:2" x14ac:dyDescent="0.25">
      <c r="A168" t="s">
        <v>286</v>
      </c>
      <c r="B168" s="27">
        <v>68670.11</v>
      </c>
    </row>
    <row r="169" spans="1:2" x14ac:dyDescent="0.25">
      <c r="A169" t="s">
        <v>333</v>
      </c>
      <c r="B169" s="27">
        <v>1104863.48</v>
      </c>
    </row>
    <row r="170" spans="1:2" x14ac:dyDescent="0.25">
      <c r="A170" t="s">
        <v>384</v>
      </c>
      <c r="B170" s="27">
        <v>3760.08</v>
      </c>
    </row>
    <row r="171" spans="1:2" x14ac:dyDescent="0.25">
      <c r="A171" t="s">
        <v>385</v>
      </c>
      <c r="B171" s="27">
        <v>62387.01</v>
      </c>
    </row>
    <row r="172" spans="1:2" x14ac:dyDescent="0.25">
      <c r="A172" t="s">
        <v>358</v>
      </c>
      <c r="B172" s="27">
        <v>43238.94</v>
      </c>
    </row>
    <row r="173" spans="1:2" x14ac:dyDescent="0.25">
      <c r="A173" t="s">
        <v>358</v>
      </c>
      <c r="B173" s="27">
        <v>266655.74</v>
      </c>
    </row>
    <row r="174" spans="1:2" x14ac:dyDescent="0.25">
      <c r="A174" t="s">
        <v>284</v>
      </c>
      <c r="B174" s="27">
        <v>2300596.9700000002</v>
      </c>
    </row>
    <row r="175" spans="1:2" x14ac:dyDescent="0.25">
      <c r="A175" t="s">
        <v>288</v>
      </c>
      <c r="B175" s="27">
        <v>8746440.2300000004</v>
      </c>
    </row>
    <row r="176" spans="1:2" x14ac:dyDescent="0.25">
      <c r="A176" t="s">
        <v>287</v>
      </c>
      <c r="B176" s="27">
        <v>314914.7</v>
      </c>
    </row>
    <row r="177" spans="1:5" x14ac:dyDescent="0.25">
      <c r="A177" t="s">
        <v>386</v>
      </c>
      <c r="B177" s="27">
        <v>59313.48</v>
      </c>
    </row>
    <row r="178" spans="1:5" x14ac:dyDescent="0.25">
      <c r="A178" t="s">
        <v>387</v>
      </c>
      <c r="B178" s="27">
        <v>932031.82</v>
      </c>
    </row>
    <row r="179" spans="1:5" x14ac:dyDescent="0.25">
      <c r="A179" t="s">
        <v>347</v>
      </c>
      <c r="B179" s="27">
        <v>4687734.7</v>
      </c>
    </row>
    <row r="180" spans="1:5" x14ac:dyDescent="0.25">
      <c r="A180" t="s">
        <v>325</v>
      </c>
      <c r="B180" s="27">
        <v>3259159.4</v>
      </c>
    </row>
    <row r="181" spans="1:5" x14ac:dyDescent="0.25">
      <c r="A181" t="s">
        <v>388</v>
      </c>
      <c r="B181" s="27">
        <v>3968625.04</v>
      </c>
    </row>
    <row r="182" spans="1:5" x14ac:dyDescent="0.25">
      <c r="A182" t="s">
        <v>378</v>
      </c>
      <c r="B182" s="27">
        <v>735094.4</v>
      </c>
    </row>
    <row r="183" spans="1:5" x14ac:dyDescent="0.25">
      <c r="A183" s="110" t="s">
        <v>374</v>
      </c>
      <c r="C183" s="29">
        <f>4100+15600+4100+527000+327000+7000+7000+7000+7000+4100+7000+7000+327000+4100+511000+65556+579000</f>
        <v>2410556</v>
      </c>
    </row>
    <row r="184" spans="1:5" x14ac:dyDescent="0.25">
      <c r="A184" s="42" t="s">
        <v>102</v>
      </c>
      <c r="B184" s="45">
        <f>SUM(B143:B183)</f>
        <v>102926536.29000001</v>
      </c>
      <c r="C184" s="45">
        <f>+C183</f>
        <v>2410556</v>
      </c>
      <c r="D184" s="45">
        <f>SUM(B184:C184)</f>
        <v>105337092.29000001</v>
      </c>
    </row>
    <row r="188" spans="1:5" x14ac:dyDescent="0.25">
      <c r="A188" s="167" t="s">
        <v>256</v>
      </c>
      <c r="B188" s="167"/>
      <c r="C188" s="167"/>
      <c r="D188" s="167"/>
      <c r="E188" s="167"/>
    </row>
    <row r="189" spans="1:5" x14ac:dyDescent="0.25">
      <c r="A189" s="167" t="s">
        <v>389</v>
      </c>
      <c r="B189" s="167"/>
      <c r="C189" s="167"/>
      <c r="D189" s="167"/>
      <c r="E189" s="167"/>
    </row>
    <row r="190" spans="1:5" x14ac:dyDescent="0.25">
      <c r="A190" s="42" t="s">
        <v>257</v>
      </c>
      <c r="B190" s="42"/>
      <c r="C190" s="43" t="s">
        <v>258</v>
      </c>
      <c r="D190" s="43" t="s">
        <v>259</v>
      </c>
      <c r="E190" s="42"/>
    </row>
    <row r="191" spans="1:5" x14ac:dyDescent="0.25">
      <c r="A191" t="s">
        <v>346</v>
      </c>
      <c r="C191" s="102">
        <f>15795024.14+15455273.65</f>
        <v>31250297.789999999</v>
      </c>
    </row>
    <row r="192" spans="1:5" x14ac:dyDescent="0.25">
      <c r="A192" t="s">
        <v>350</v>
      </c>
      <c r="C192" s="27">
        <v>1624538.71</v>
      </c>
    </row>
    <row r="193" spans="1:3" x14ac:dyDescent="0.25">
      <c r="A193" t="s">
        <v>283</v>
      </c>
      <c r="C193" s="27">
        <v>11026593.42</v>
      </c>
    </row>
    <row r="194" spans="1:3" x14ac:dyDescent="0.25">
      <c r="A194" t="s">
        <v>390</v>
      </c>
      <c r="C194" s="27">
        <v>171088.68</v>
      </c>
    </row>
    <row r="195" spans="1:3" x14ac:dyDescent="0.25">
      <c r="A195" t="s">
        <v>351</v>
      </c>
      <c r="C195" s="27">
        <v>1358192.71</v>
      </c>
    </row>
    <row r="196" spans="1:3" x14ac:dyDescent="0.25">
      <c r="A196" t="s">
        <v>263</v>
      </c>
      <c r="C196" s="27">
        <v>345005.17</v>
      </c>
    </row>
    <row r="197" spans="1:3" x14ac:dyDescent="0.25">
      <c r="A197" t="s">
        <v>391</v>
      </c>
      <c r="C197" s="27">
        <v>2162152.84</v>
      </c>
    </row>
    <row r="198" spans="1:3" x14ac:dyDescent="0.25">
      <c r="A198" t="s">
        <v>392</v>
      </c>
      <c r="C198" s="27">
        <v>128938.17</v>
      </c>
    </row>
    <row r="199" spans="1:3" x14ac:dyDescent="0.25">
      <c r="A199" t="s">
        <v>332</v>
      </c>
      <c r="C199" s="27">
        <v>18690937.57</v>
      </c>
    </row>
    <row r="200" spans="1:3" x14ac:dyDescent="0.25">
      <c r="A200" t="s">
        <v>393</v>
      </c>
      <c r="C200" s="27">
        <v>7726978.8799999999</v>
      </c>
    </row>
    <row r="201" spans="1:3" x14ac:dyDescent="0.25">
      <c r="A201" t="s">
        <v>271</v>
      </c>
      <c r="C201" s="27">
        <v>1404980.21</v>
      </c>
    </row>
    <row r="202" spans="1:3" x14ac:dyDescent="0.25">
      <c r="A202" t="s">
        <v>260</v>
      </c>
      <c r="C202" s="27">
        <v>4507478.4800000004</v>
      </c>
    </row>
    <row r="203" spans="1:3" x14ac:dyDescent="0.25">
      <c r="A203" t="s">
        <v>261</v>
      </c>
      <c r="C203" s="27">
        <v>7056548.1399999997</v>
      </c>
    </row>
    <row r="204" spans="1:3" x14ac:dyDescent="0.25">
      <c r="A204" t="s">
        <v>262</v>
      </c>
      <c r="C204" s="27">
        <v>10058602.82</v>
      </c>
    </row>
    <row r="205" spans="1:3" x14ac:dyDescent="0.25">
      <c r="A205" t="s">
        <v>348</v>
      </c>
      <c r="C205" s="27">
        <v>159390.32</v>
      </c>
    </row>
    <row r="206" spans="1:3" x14ac:dyDescent="0.25">
      <c r="A206" t="s">
        <v>328</v>
      </c>
      <c r="C206" s="27">
        <v>154512.38</v>
      </c>
    </row>
    <row r="207" spans="1:3" x14ac:dyDescent="0.25">
      <c r="A207" t="s">
        <v>350</v>
      </c>
      <c r="C207" s="27">
        <v>2153723.08</v>
      </c>
    </row>
    <row r="208" spans="1:3" x14ac:dyDescent="0.25">
      <c r="A208" t="s">
        <v>354</v>
      </c>
      <c r="C208" s="27">
        <v>106071.09</v>
      </c>
    </row>
    <row r="209" spans="1:5" x14ac:dyDescent="0.25">
      <c r="A209" t="s">
        <v>385</v>
      </c>
      <c r="C209" s="27">
        <v>59430.62</v>
      </c>
    </row>
    <row r="210" spans="1:5" x14ac:dyDescent="0.25">
      <c r="A210" t="s">
        <v>364</v>
      </c>
      <c r="C210" s="27">
        <v>100342.47</v>
      </c>
    </row>
    <row r="211" spans="1:5" x14ac:dyDescent="0.25">
      <c r="A211" t="s">
        <v>264</v>
      </c>
      <c r="C211" s="27">
        <v>122340.34</v>
      </c>
    </row>
    <row r="212" spans="1:5" x14ac:dyDescent="0.25">
      <c r="A212" t="s">
        <v>370</v>
      </c>
      <c r="C212" s="27">
        <v>65742.759999999995</v>
      </c>
    </row>
    <row r="213" spans="1:5" x14ac:dyDescent="0.25">
      <c r="A213" t="s">
        <v>343</v>
      </c>
      <c r="C213" s="27">
        <v>355577.47</v>
      </c>
    </row>
    <row r="214" spans="1:5" x14ac:dyDescent="0.25">
      <c r="A214" t="s">
        <v>330</v>
      </c>
      <c r="C214" s="27">
        <v>10621927.470000001</v>
      </c>
    </row>
    <row r="215" spans="1:5" x14ac:dyDescent="0.25">
      <c r="A215" t="s">
        <v>284</v>
      </c>
      <c r="C215" s="27">
        <v>2306720.09</v>
      </c>
    </row>
    <row r="216" spans="1:5" x14ac:dyDescent="0.25">
      <c r="A216" t="s">
        <v>324</v>
      </c>
      <c r="C216" s="27">
        <v>813232.69</v>
      </c>
    </row>
    <row r="217" spans="1:5" x14ac:dyDescent="0.25">
      <c r="A217" t="s">
        <v>358</v>
      </c>
      <c r="C217" s="27">
        <v>2529456.5</v>
      </c>
    </row>
    <row r="218" spans="1:5" x14ac:dyDescent="0.25">
      <c r="A218" t="s">
        <v>325</v>
      </c>
      <c r="C218" s="27">
        <v>2536188.35</v>
      </c>
    </row>
    <row r="219" spans="1:5" x14ac:dyDescent="0.25">
      <c r="A219" t="s">
        <v>263</v>
      </c>
      <c r="C219" s="27">
        <v>480139.54</v>
      </c>
    </row>
    <row r="220" spans="1:5" x14ac:dyDescent="0.25">
      <c r="A220" t="s">
        <v>287</v>
      </c>
      <c r="C220" s="27">
        <v>376771.72</v>
      </c>
    </row>
    <row r="221" spans="1:5" x14ac:dyDescent="0.25">
      <c r="A221" t="s">
        <v>394</v>
      </c>
      <c r="C221" s="27">
        <v>173498.15</v>
      </c>
    </row>
    <row r="222" spans="1:5" x14ac:dyDescent="0.25">
      <c r="A222" s="110" t="s">
        <v>374</v>
      </c>
      <c r="D222" s="29">
        <f>527000+7000+7000+7000+7000+7000+7000+4100+4100+7000+7000+7000+579000+157000+527000+157000+4100+527000+4100+4100+15600+7000+7000+4100+41000+157000-36900</f>
        <v>2752300</v>
      </c>
    </row>
    <row r="223" spans="1:5" x14ac:dyDescent="0.25">
      <c r="A223" s="42" t="s">
        <v>102</v>
      </c>
      <c r="B223" s="42"/>
      <c r="C223" s="45">
        <f>SUM(C191:C222)</f>
        <v>120627398.63000001</v>
      </c>
      <c r="D223" s="45">
        <f>+D222</f>
        <v>2752300</v>
      </c>
      <c r="E223" s="45">
        <f>SUM(C223:D223)</f>
        <v>123379698.63000001</v>
      </c>
    </row>
    <row r="229" spans="1:5" x14ac:dyDescent="0.25">
      <c r="A229" s="167" t="s">
        <v>256</v>
      </c>
      <c r="B229" s="167"/>
      <c r="C229" s="167"/>
      <c r="D229" s="167"/>
      <c r="E229" s="167"/>
    </row>
    <row r="230" spans="1:5" x14ac:dyDescent="0.25">
      <c r="A230" s="167" t="s">
        <v>399</v>
      </c>
      <c r="B230" s="167"/>
      <c r="C230" s="167"/>
      <c r="D230" s="167"/>
      <c r="E230" s="167"/>
    </row>
    <row r="231" spans="1:5" x14ac:dyDescent="0.25">
      <c r="A231" s="42" t="s">
        <v>257</v>
      </c>
      <c r="B231" s="42"/>
      <c r="C231" s="43" t="s">
        <v>258</v>
      </c>
      <c r="D231" s="43" t="s">
        <v>259</v>
      </c>
      <c r="E231" s="42"/>
    </row>
    <row r="232" spans="1:5" x14ac:dyDescent="0.25">
      <c r="A232" t="s">
        <v>263</v>
      </c>
      <c r="C232" s="102">
        <v>480139.54</v>
      </c>
    </row>
    <row r="233" spans="1:5" x14ac:dyDescent="0.25">
      <c r="A233" t="s">
        <v>331</v>
      </c>
      <c r="C233" s="27">
        <v>926715.21</v>
      </c>
    </row>
    <row r="234" spans="1:5" x14ac:dyDescent="0.25">
      <c r="A234" t="s">
        <v>383</v>
      </c>
      <c r="C234" s="27">
        <v>1222158.69</v>
      </c>
    </row>
    <row r="235" spans="1:5" x14ac:dyDescent="0.25">
      <c r="A235" t="s">
        <v>345</v>
      </c>
      <c r="C235" s="27">
        <v>354558.74</v>
      </c>
    </row>
    <row r="236" spans="1:5" x14ac:dyDescent="0.25">
      <c r="A236" t="s">
        <v>400</v>
      </c>
      <c r="C236" s="27">
        <v>1235161.5</v>
      </c>
    </row>
    <row r="237" spans="1:5" x14ac:dyDescent="0.25">
      <c r="A237" t="s">
        <v>285</v>
      </c>
      <c r="C237" s="27">
        <v>118488.7</v>
      </c>
    </row>
    <row r="238" spans="1:5" x14ac:dyDescent="0.25">
      <c r="A238" t="s">
        <v>347</v>
      </c>
      <c r="C238" s="27">
        <v>4664436.7</v>
      </c>
    </row>
    <row r="239" spans="1:5" x14ac:dyDescent="0.25">
      <c r="A239" t="s">
        <v>326</v>
      </c>
      <c r="C239" s="27">
        <v>103343.73</v>
      </c>
    </row>
    <row r="240" spans="1:5" x14ac:dyDescent="0.25">
      <c r="A240" t="s">
        <v>401</v>
      </c>
      <c r="C240" s="27">
        <v>3205545.18</v>
      </c>
    </row>
    <row r="241" spans="1:3" x14ac:dyDescent="0.25">
      <c r="A241" t="s">
        <v>388</v>
      </c>
      <c r="C241" s="27">
        <v>4594587.28</v>
      </c>
    </row>
    <row r="242" spans="1:3" x14ac:dyDescent="0.25">
      <c r="A242" t="s">
        <v>367</v>
      </c>
      <c r="C242" s="27">
        <v>1725612.36</v>
      </c>
    </row>
    <row r="243" spans="1:3" x14ac:dyDescent="0.25">
      <c r="A243" t="s">
        <v>288</v>
      </c>
      <c r="C243" s="27">
        <v>9385511.8499999996</v>
      </c>
    </row>
    <row r="244" spans="1:3" x14ac:dyDescent="0.25">
      <c r="A244" t="s">
        <v>363</v>
      </c>
      <c r="C244" s="27">
        <v>1012262.53</v>
      </c>
    </row>
    <row r="245" spans="1:3" x14ac:dyDescent="0.25">
      <c r="A245" t="s">
        <v>332</v>
      </c>
      <c r="C245" s="27">
        <v>14087005.82</v>
      </c>
    </row>
    <row r="246" spans="1:3" x14ac:dyDescent="0.25">
      <c r="A246" t="s">
        <v>381</v>
      </c>
      <c r="C246" s="27">
        <v>1758968.85</v>
      </c>
    </row>
    <row r="247" spans="1:3" x14ac:dyDescent="0.25">
      <c r="A247" t="s">
        <v>330</v>
      </c>
      <c r="C247" s="27">
        <v>10006876.99</v>
      </c>
    </row>
    <row r="248" spans="1:3" x14ac:dyDescent="0.25">
      <c r="A248" t="s">
        <v>329</v>
      </c>
      <c r="C248" s="27">
        <v>8898781.8300000001</v>
      </c>
    </row>
    <row r="249" spans="1:3" x14ac:dyDescent="0.25">
      <c r="A249" t="s">
        <v>348</v>
      </c>
      <c r="C249" s="27">
        <v>73678.44</v>
      </c>
    </row>
    <row r="250" spans="1:3" x14ac:dyDescent="0.25">
      <c r="A250" t="s">
        <v>402</v>
      </c>
      <c r="C250" s="27">
        <v>6623446.0999999996</v>
      </c>
    </row>
    <row r="251" spans="1:3" x14ac:dyDescent="0.25">
      <c r="A251" t="s">
        <v>403</v>
      </c>
      <c r="C251" s="27">
        <v>117170.06</v>
      </c>
    </row>
    <row r="252" spans="1:3" x14ac:dyDescent="0.25">
      <c r="A252" t="s">
        <v>381</v>
      </c>
      <c r="C252" s="27">
        <v>827524.3</v>
      </c>
    </row>
    <row r="253" spans="1:3" x14ac:dyDescent="0.25">
      <c r="A253" t="s">
        <v>351</v>
      </c>
      <c r="C253" s="27">
        <v>1219534.1000000001</v>
      </c>
    </row>
    <row r="254" spans="1:3" x14ac:dyDescent="0.25">
      <c r="A254" t="s">
        <v>331</v>
      </c>
      <c r="C254" s="27">
        <v>774317.42</v>
      </c>
    </row>
    <row r="255" spans="1:3" x14ac:dyDescent="0.25">
      <c r="A255" t="s">
        <v>333</v>
      </c>
      <c r="C255" s="27">
        <v>1078504.73</v>
      </c>
    </row>
    <row r="256" spans="1:3" x14ac:dyDescent="0.25">
      <c r="A256" t="s">
        <v>404</v>
      </c>
      <c r="C256" s="27">
        <v>2691348.12</v>
      </c>
    </row>
    <row r="257" spans="1:3" x14ac:dyDescent="0.25">
      <c r="A257" t="s">
        <v>358</v>
      </c>
      <c r="C257" s="27">
        <v>1713209.7</v>
      </c>
    </row>
    <row r="258" spans="1:3" x14ac:dyDescent="0.25">
      <c r="A258" t="s">
        <v>405</v>
      </c>
      <c r="C258" s="27">
        <v>110934.5</v>
      </c>
    </row>
    <row r="259" spans="1:3" x14ac:dyDescent="0.25">
      <c r="A259" t="s">
        <v>348</v>
      </c>
      <c r="C259" s="27">
        <v>187255.88</v>
      </c>
    </row>
    <row r="260" spans="1:3" x14ac:dyDescent="0.25">
      <c r="A260" t="s">
        <v>349</v>
      </c>
      <c r="C260" s="27">
        <v>263611.03999999998</v>
      </c>
    </row>
    <row r="261" spans="1:3" x14ac:dyDescent="0.25">
      <c r="A261" t="s">
        <v>406</v>
      </c>
      <c r="C261" s="27">
        <v>268765.98</v>
      </c>
    </row>
    <row r="262" spans="1:3" x14ac:dyDescent="0.25">
      <c r="A262" t="s">
        <v>264</v>
      </c>
      <c r="C262" s="27">
        <v>112220.45</v>
      </c>
    </row>
    <row r="263" spans="1:3" x14ac:dyDescent="0.25">
      <c r="A263" t="s">
        <v>324</v>
      </c>
      <c r="C263" s="27">
        <v>767938.99</v>
      </c>
    </row>
    <row r="264" spans="1:3" x14ac:dyDescent="0.25">
      <c r="A264" t="s">
        <v>260</v>
      </c>
      <c r="C264" s="27">
        <v>4773954.4000000004</v>
      </c>
    </row>
    <row r="265" spans="1:3" x14ac:dyDescent="0.25">
      <c r="A265" t="s">
        <v>261</v>
      </c>
      <c r="C265" s="27">
        <v>7379776.8799999999</v>
      </c>
    </row>
    <row r="266" spans="1:3" x14ac:dyDescent="0.25">
      <c r="A266" t="s">
        <v>262</v>
      </c>
      <c r="C266" s="27">
        <v>10558772.810000001</v>
      </c>
    </row>
    <row r="267" spans="1:3" x14ac:dyDescent="0.25">
      <c r="A267" t="s">
        <v>269</v>
      </c>
      <c r="C267" s="27">
        <v>73101.73</v>
      </c>
    </row>
    <row r="268" spans="1:3" x14ac:dyDescent="0.25">
      <c r="A268" t="s">
        <v>388</v>
      </c>
      <c r="C268" s="27">
        <v>4319062.6399999997</v>
      </c>
    </row>
    <row r="269" spans="1:3" x14ac:dyDescent="0.25">
      <c r="A269" t="s">
        <v>347</v>
      </c>
      <c r="C269" s="27">
        <v>4688329.57</v>
      </c>
    </row>
    <row r="270" spans="1:3" x14ac:dyDescent="0.25">
      <c r="A270" t="s">
        <v>286</v>
      </c>
      <c r="C270" s="27">
        <v>64973.440000000002</v>
      </c>
    </row>
    <row r="271" spans="1:3" x14ac:dyDescent="0.25">
      <c r="A271" t="s">
        <v>346</v>
      </c>
      <c r="C271" s="27">
        <v>19457248.469999999</v>
      </c>
    </row>
    <row r="272" spans="1:3" x14ac:dyDescent="0.25">
      <c r="A272" t="s">
        <v>357</v>
      </c>
      <c r="C272" s="27">
        <v>1204507.48</v>
      </c>
    </row>
    <row r="273" spans="1:5" x14ac:dyDescent="0.25">
      <c r="A273" t="s">
        <v>368</v>
      </c>
      <c r="C273" s="27">
        <v>405426.24</v>
      </c>
    </row>
    <row r="274" spans="1:5" x14ac:dyDescent="0.25">
      <c r="A274" t="s">
        <v>326</v>
      </c>
      <c r="C274" s="27">
        <v>98340.31</v>
      </c>
    </row>
    <row r="275" spans="1:5" x14ac:dyDescent="0.25">
      <c r="A275" t="s">
        <v>285</v>
      </c>
      <c r="C275" s="27">
        <v>134796.32</v>
      </c>
    </row>
    <row r="276" spans="1:5" x14ac:dyDescent="0.25">
      <c r="A276" t="s">
        <v>362</v>
      </c>
      <c r="C276" s="27">
        <v>10439835.35</v>
      </c>
    </row>
    <row r="277" spans="1:5" x14ac:dyDescent="0.25">
      <c r="A277" t="s">
        <v>354</v>
      </c>
      <c r="C277" s="27">
        <v>191415.05</v>
      </c>
    </row>
    <row r="278" spans="1:5" x14ac:dyDescent="0.25">
      <c r="A278" t="s">
        <v>363</v>
      </c>
      <c r="C278" s="27">
        <v>1089099.8700000001</v>
      </c>
    </row>
    <row r="279" spans="1:5" x14ac:dyDescent="0.25">
      <c r="A279" t="s">
        <v>403</v>
      </c>
      <c r="C279" s="27">
        <v>115644.18</v>
      </c>
    </row>
    <row r="280" spans="1:5" x14ac:dyDescent="0.25">
      <c r="A280" s="110" t="s">
        <v>374</v>
      </c>
      <c r="D280" s="29">
        <f>157000+157000+15600+7000+15600+4100+4100+4100+4100+4100+4100+4100+4100+4100+4100+7000+7000+15600+4100</f>
        <v>426900</v>
      </c>
    </row>
    <row r="281" spans="1:5" x14ac:dyDescent="0.25">
      <c r="A281" s="42" t="s">
        <v>102</v>
      </c>
      <c r="B281" s="42"/>
      <c r="C281" s="45">
        <f>SUM(C232:C280)</f>
        <v>145603900.05000001</v>
      </c>
      <c r="D281" s="45">
        <f>+D280</f>
        <v>426900</v>
      </c>
      <c r="E281" s="45">
        <f>SUM(C281:D281)</f>
        <v>146030800.05000001</v>
      </c>
    </row>
    <row r="285" spans="1:5" x14ac:dyDescent="0.25">
      <c r="A285" t="s">
        <v>256</v>
      </c>
    </row>
    <row r="286" spans="1:5" x14ac:dyDescent="0.25">
      <c r="A286" t="s">
        <v>655</v>
      </c>
    </row>
    <row r="287" spans="1:5" x14ac:dyDescent="0.25">
      <c r="A287" s="137" t="s">
        <v>257</v>
      </c>
      <c r="B287" s="137"/>
      <c r="C287" s="137" t="s">
        <v>258</v>
      </c>
      <c r="D287" s="137" t="s">
        <v>259</v>
      </c>
    </row>
    <row r="288" spans="1:5" x14ac:dyDescent="0.25">
      <c r="A288" t="s">
        <v>350</v>
      </c>
      <c r="C288">
        <v>1993589.21</v>
      </c>
    </row>
    <row r="289" spans="1:3" x14ac:dyDescent="0.25">
      <c r="A289" t="s">
        <v>287</v>
      </c>
      <c r="C289">
        <v>254373.74</v>
      </c>
    </row>
    <row r="290" spans="1:3" x14ac:dyDescent="0.25">
      <c r="A290" t="s">
        <v>271</v>
      </c>
      <c r="C290">
        <v>1565051.24</v>
      </c>
    </row>
    <row r="291" spans="1:3" x14ac:dyDescent="0.25">
      <c r="A291" t="s">
        <v>325</v>
      </c>
      <c r="C291">
        <v>2878687.41</v>
      </c>
    </row>
    <row r="292" spans="1:3" x14ac:dyDescent="0.25">
      <c r="A292" t="s">
        <v>330</v>
      </c>
      <c r="C292">
        <v>10660851.08</v>
      </c>
    </row>
    <row r="293" spans="1:3" x14ac:dyDescent="0.25">
      <c r="A293" t="s">
        <v>332</v>
      </c>
      <c r="C293">
        <v>14694989.189999999</v>
      </c>
    </row>
    <row r="294" spans="1:3" x14ac:dyDescent="0.25">
      <c r="A294" t="s">
        <v>345</v>
      </c>
      <c r="C294">
        <v>593862.86</v>
      </c>
    </row>
    <row r="295" spans="1:3" x14ac:dyDescent="0.25">
      <c r="A295" t="s">
        <v>283</v>
      </c>
      <c r="C295">
        <v>8948449.7799999993</v>
      </c>
    </row>
    <row r="296" spans="1:3" x14ac:dyDescent="0.25">
      <c r="A296" t="s">
        <v>284</v>
      </c>
      <c r="C296">
        <v>2029757.67</v>
      </c>
    </row>
    <row r="297" spans="1:3" x14ac:dyDescent="0.25">
      <c r="A297" t="s">
        <v>646</v>
      </c>
      <c r="C297">
        <v>116683.17</v>
      </c>
    </row>
    <row r="298" spans="1:3" x14ac:dyDescent="0.25">
      <c r="A298" t="s">
        <v>331</v>
      </c>
      <c r="C298">
        <v>680641.24</v>
      </c>
    </row>
    <row r="299" spans="1:3" x14ac:dyDescent="0.25">
      <c r="A299" t="s">
        <v>288</v>
      </c>
      <c r="C299">
        <v>10959349.15</v>
      </c>
    </row>
    <row r="300" spans="1:3" x14ac:dyDescent="0.25">
      <c r="A300" t="s">
        <v>363</v>
      </c>
      <c r="C300">
        <v>1177682.8799999999</v>
      </c>
    </row>
    <row r="301" spans="1:3" x14ac:dyDescent="0.25">
      <c r="A301" t="s">
        <v>371</v>
      </c>
      <c r="C301">
        <v>1251884.6299999999</v>
      </c>
    </row>
    <row r="302" spans="1:3" x14ac:dyDescent="0.25">
      <c r="A302" t="s">
        <v>285</v>
      </c>
      <c r="C302">
        <v>130327.93</v>
      </c>
    </row>
    <row r="303" spans="1:3" x14ac:dyDescent="0.25">
      <c r="A303" t="s">
        <v>647</v>
      </c>
      <c r="C303">
        <v>930610.84</v>
      </c>
    </row>
    <row r="304" spans="1:3" x14ac:dyDescent="0.25">
      <c r="A304" t="s">
        <v>352</v>
      </c>
      <c r="C304">
        <v>2461935.91</v>
      </c>
    </row>
    <row r="305" spans="1:3" x14ac:dyDescent="0.25">
      <c r="A305" t="s">
        <v>287</v>
      </c>
      <c r="C305">
        <v>261598.83</v>
      </c>
    </row>
    <row r="306" spans="1:3" x14ac:dyDescent="0.25">
      <c r="A306" t="s">
        <v>648</v>
      </c>
      <c r="C306">
        <v>217635.61</v>
      </c>
    </row>
    <row r="307" spans="1:3" x14ac:dyDescent="0.25">
      <c r="A307" t="s">
        <v>264</v>
      </c>
      <c r="C307">
        <v>112804.47</v>
      </c>
    </row>
    <row r="308" spans="1:3" x14ac:dyDescent="0.25">
      <c r="A308" t="s">
        <v>353</v>
      </c>
      <c r="C308">
        <v>68043.070000000007</v>
      </c>
    </row>
    <row r="309" spans="1:3" x14ac:dyDescent="0.25">
      <c r="A309" t="s">
        <v>349</v>
      </c>
      <c r="C309">
        <v>198283.58</v>
      </c>
    </row>
    <row r="310" spans="1:3" x14ac:dyDescent="0.25">
      <c r="A310" t="s">
        <v>649</v>
      </c>
      <c r="C310">
        <v>97091.02</v>
      </c>
    </row>
    <row r="311" spans="1:3" x14ac:dyDescent="0.25">
      <c r="A311" t="s">
        <v>358</v>
      </c>
      <c r="C311">
        <v>1332392.1499999999</v>
      </c>
    </row>
    <row r="312" spans="1:3" x14ac:dyDescent="0.25">
      <c r="A312" t="s">
        <v>650</v>
      </c>
      <c r="C312">
        <v>7447006.4400000004</v>
      </c>
    </row>
    <row r="313" spans="1:3" x14ac:dyDescent="0.25">
      <c r="A313" t="s">
        <v>348</v>
      </c>
      <c r="C313">
        <v>171959.65</v>
      </c>
    </row>
    <row r="314" spans="1:3" x14ac:dyDescent="0.25">
      <c r="A314" t="s">
        <v>326</v>
      </c>
      <c r="C314">
        <v>96364.06</v>
      </c>
    </row>
    <row r="315" spans="1:3" x14ac:dyDescent="0.25">
      <c r="A315" t="s">
        <v>329</v>
      </c>
      <c r="C315">
        <v>8954689.5199999996</v>
      </c>
    </row>
    <row r="316" spans="1:3" x14ac:dyDescent="0.25">
      <c r="A316" t="s">
        <v>343</v>
      </c>
      <c r="C316">
        <v>267035.23</v>
      </c>
    </row>
    <row r="317" spans="1:3" x14ac:dyDescent="0.25">
      <c r="A317" t="s">
        <v>651</v>
      </c>
      <c r="C317">
        <v>54914.82</v>
      </c>
    </row>
    <row r="318" spans="1:3" x14ac:dyDescent="0.25">
      <c r="A318" t="s">
        <v>286</v>
      </c>
      <c r="C318">
        <v>63654.03</v>
      </c>
    </row>
    <row r="319" spans="1:3" x14ac:dyDescent="0.25">
      <c r="A319" t="s">
        <v>260</v>
      </c>
      <c r="C319">
        <v>4333415.74</v>
      </c>
    </row>
    <row r="320" spans="1:3" x14ac:dyDescent="0.25">
      <c r="A320" t="s">
        <v>262</v>
      </c>
      <c r="C320">
        <v>10610869.710000001</v>
      </c>
    </row>
    <row r="321" spans="1:5" x14ac:dyDescent="0.25">
      <c r="A321" t="s">
        <v>652</v>
      </c>
      <c r="C321">
        <v>1110692.7</v>
      </c>
    </row>
    <row r="322" spans="1:5" x14ac:dyDescent="0.25">
      <c r="A322" t="s">
        <v>350</v>
      </c>
      <c r="C322">
        <v>1676162.34</v>
      </c>
    </row>
    <row r="323" spans="1:5" x14ac:dyDescent="0.25">
      <c r="A323" t="s">
        <v>346</v>
      </c>
      <c r="C323">
        <v>20667690.48</v>
      </c>
    </row>
    <row r="324" spans="1:5" x14ac:dyDescent="0.25">
      <c r="A324" t="s">
        <v>653</v>
      </c>
      <c r="C324">
        <v>253897.03</v>
      </c>
    </row>
    <row r="325" spans="1:5" x14ac:dyDescent="0.25">
      <c r="A325" t="s">
        <v>344</v>
      </c>
      <c r="C325">
        <v>4155971.02</v>
      </c>
    </row>
    <row r="326" spans="1:5" x14ac:dyDescent="0.25">
      <c r="A326" t="s">
        <v>271</v>
      </c>
      <c r="C326">
        <v>1567910.2</v>
      </c>
    </row>
    <row r="327" spans="1:5" x14ac:dyDescent="0.25">
      <c r="A327" t="s">
        <v>347</v>
      </c>
      <c r="C327">
        <v>4682171.99</v>
      </c>
    </row>
    <row r="328" spans="1:5" x14ac:dyDescent="0.25">
      <c r="A328" t="s">
        <v>654</v>
      </c>
      <c r="C328">
        <v>1309038.01</v>
      </c>
    </row>
    <row r="329" spans="1:5" x14ac:dyDescent="0.25">
      <c r="A329" t="s">
        <v>324</v>
      </c>
      <c r="C329">
        <v>591791.30000000005</v>
      </c>
    </row>
    <row r="330" spans="1:5" x14ac:dyDescent="0.25">
      <c r="C330">
        <v>3264360.48</v>
      </c>
    </row>
    <row r="331" spans="1:5" x14ac:dyDescent="0.25">
      <c r="A331" s="27" t="s">
        <v>374</v>
      </c>
      <c r="B331" s="27"/>
      <c r="C331" s="29"/>
      <c r="D331" s="27">
        <f>15600+7000+15600+7000+7000+7000+4100+527000+4100+7000+7000+7000+15600</f>
        <v>631000</v>
      </c>
      <c r="E331" s="27"/>
    </row>
    <row r="332" spans="1:5" x14ac:dyDescent="0.25">
      <c r="A332" s="136" t="s">
        <v>102</v>
      </c>
      <c r="B332" s="44"/>
      <c r="C332" s="44">
        <f>SUM(C288:C331)</f>
        <v>134896171.41000003</v>
      </c>
      <c r="D332" s="44">
        <f>+D331</f>
        <v>631000</v>
      </c>
      <c r="E332" s="136">
        <f>SUM(C332:D332)</f>
        <v>135527171.41000003</v>
      </c>
    </row>
    <row r="333" spans="1:5" x14ac:dyDescent="0.25">
      <c r="A333" s="27"/>
      <c r="B333" s="27"/>
      <c r="C333" s="29"/>
      <c r="D333" s="27"/>
      <c r="E333" s="27"/>
    </row>
    <row r="338" spans="1:5" x14ac:dyDescent="0.25">
      <c r="A338" s="167" t="s">
        <v>256</v>
      </c>
      <c r="B338" s="167"/>
      <c r="C338" s="167"/>
      <c r="D338" s="167"/>
      <c r="E338" s="167"/>
    </row>
    <row r="339" spans="1:5" x14ac:dyDescent="0.25">
      <c r="A339" s="167" t="s">
        <v>1704</v>
      </c>
      <c r="B339" s="167"/>
      <c r="C339" s="167"/>
      <c r="D339" s="167"/>
      <c r="E339" s="167"/>
    </row>
    <row r="340" spans="1:5" x14ac:dyDescent="0.25">
      <c r="A340" s="42" t="s">
        <v>257</v>
      </c>
      <c r="B340" s="42"/>
      <c r="C340" s="43" t="s">
        <v>258</v>
      </c>
      <c r="D340" s="43" t="s">
        <v>259</v>
      </c>
      <c r="E340" s="42"/>
    </row>
    <row r="341" spans="1:5" x14ac:dyDescent="0.25">
      <c r="A341" t="s">
        <v>288</v>
      </c>
      <c r="C341" s="102">
        <v>10857295.58</v>
      </c>
    </row>
    <row r="342" spans="1:5" x14ac:dyDescent="0.25">
      <c r="A342" t="s">
        <v>332</v>
      </c>
      <c r="C342" s="102">
        <v>17460356.239999998</v>
      </c>
    </row>
    <row r="343" spans="1:5" x14ac:dyDescent="0.25">
      <c r="A343" t="s">
        <v>390</v>
      </c>
      <c r="C343" s="102">
        <v>228660.81</v>
      </c>
    </row>
    <row r="344" spans="1:5" x14ac:dyDescent="0.25">
      <c r="A344" t="s">
        <v>283</v>
      </c>
      <c r="C344" s="102">
        <v>11518288.529999999</v>
      </c>
    </row>
    <row r="345" spans="1:5" x14ac:dyDescent="0.25">
      <c r="A345" t="s">
        <v>1705</v>
      </c>
      <c r="C345" s="102">
        <v>308664.53999999998</v>
      </c>
    </row>
    <row r="346" spans="1:5" x14ac:dyDescent="0.25">
      <c r="A346" t="s">
        <v>271</v>
      </c>
      <c r="C346" s="102">
        <v>3207458.21</v>
      </c>
    </row>
    <row r="347" spans="1:5" x14ac:dyDescent="0.25">
      <c r="A347" t="s">
        <v>332</v>
      </c>
      <c r="C347" s="102">
        <v>17624970.510000002</v>
      </c>
    </row>
    <row r="348" spans="1:5" x14ac:dyDescent="0.25">
      <c r="A348" t="s">
        <v>330</v>
      </c>
      <c r="C348" s="102">
        <v>19885949.050000001</v>
      </c>
    </row>
    <row r="349" spans="1:5" x14ac:dyDescent="0.25">
      <c r="A349" t="s">
        <v>284</v>
      </c>
      <c r="C349" s="102">
        <v>2936013.01</v>
      </c>
    </row>
    <row r="350" spans="1:5" x14ac:dyDescent="0.25">
      <c r="A350" t="s">
        <v>1706</v>
      </c>
      <c r="C350" s="102">
        <v>205913.19</v>
      </c>
    </row>
    <row r="351" spans="1:5" x14ac:dyDescent="0.25">
      <c r="A351" t="s">
        <v>346</v>
      </c>
      <c r="C351" s="102">
        <v>20943145.609999999</v>
      </c>
    </row>
    <row r="352" spans="1:5" x14ac:dyDescent="0.25">
      <c r="A352" t="s">
        <v>1707</v>
      </c>
      <c r="C352" s="102">
        <v>2367.8000000000002</v>
      </c>
    </row>
    <row r="353" spans="1:3" x14ac:dyDescent="0.25">
      <c r="A353" t="s">
        <v>358</v>
      </c>
      <c r="C353" s="102">
        <v>3347751.05</v>
      </c>
    </row>
    <row r="354" spans="1:3" x14ac:dyDescent="0.25">
      <c r="A354" t="s">
        <v>651</v>
      </c>
      <c r="C354" s="102">
        <v>113473.06</v>
      </c>
    </row>
    <row r="355" spans="1:3" x14ac:dyDescent="0.25">
      <c r="A355" t="s">
        <v>324</v>
      </c>
      <c r="C355" s="102">
        <v>672143.75</v>
      </c>
    </row>
    <row r="356" spans="1:3" x14ac:dyDescent="0.25">
      <c r="A356" t="s">
        <v>285</v>
      </c>
      <c r="C356" s="102">
        <v>119343.19</v>
      </c>
    </row>
    <row r="357" spans="1:3" x14ac:dyDescent="0.25">
      <c r="A357" t="s">
        <v>352</v>
      </c>
      <c r="C357" s="102">
        <v>3179781</v>
      </c>
    </row>
    <row r="358" spans="1:3" x14ac:dyDescent="0.25">
      <c r="A358" t="s">
        <v>349</v>
      </c>
      <c r="C358" s="102">
        <v>78111.89</v>
      </c>
    </row>
    <row r="359" spans="1:3" x14ac:dyDescent="0.25">
      <c r="A359" t="s">
        <v>1708</v>
      </c>
      <c r="C359" s="102">
        <v>1128547.9099999999</v>
      </c>
    </row>
    <row r="360" spans="1:3" x14ac:dyDescent="0.25">
      <c r="A360" t="s">
        <v>354</v>
      </c>
      <c r="C360" s="102">
        <v>33177.85</v>
      </c>
    </row>
    <row r="361" spans="1:3" x14ac:dyDescent="0.25">
      <c r="A361" t="s">
        <v>348</v>
      </c>
      <c r="C361" s="102">
        <v>171462.01</v>
      </c>
    </row>
    <row r="362" spans="1:3" x14ac:dyDescent="0.25">
      <c r="A362" t="s">
        <v>353</v>
      </c>
      <c r="C362" s="102">
        <v>68282.3</v>
      </c>
    </row>
    <row r="363" spans="1:3" x14ac:dyDescent="0.25">
      <c r="A363" t="s">
        <v>388</v>
      </c>
      <c r="C363" s="102">
        <v>4068071.67</v>
      </c>
    </row>
    <row r="364" spans="1:3" x14ac:dyDescent="0.25">
      <c r="A364" t="s">
        <v>288</v>
      </c>
      <c r="C364" s="102">
        <v>10907510.15</v>
      </c>
    </row>
    <row r="365" spans="1:3" x14ac:dyDescent="0.25">
      <c r="A365" t="s">
        <v>1709</v>
      </c>
      <c r="C365" s="102">
        <v>5112590.8899999997</v>
      </c>
    </row>
    <row r="366" spans="1:3" x14ac:dyDescent="0.25">
      <c r="A366" t="s">
        <v>646</v>
      </c>
      <c r="C366" s="102">
        <v>110508.91</v>
      </c>
    </row>
    <row r="367" spans="1:3" x14ac:dyDescent="0.25">
      <c r="A367" t="s">
        <v>261</v>
      </c>
      <c r="C367" s="102">
        <v>7815530.2400000002</v>
      </c>
    </row>
    <row r="368" spans="1:3" x14ac:dyDescent="0.25">
      <c r="A368" t="s">
        <v>262</v>
      </c>
      <c r="C368" s="102">
        <v>11208314</v>
      </c>
    </row>
    <row r="369" spans="1:3" x14ac:dyDescent="0.25">
      <c r="A369" t="s">
        <v>1710</v>
      </c>
      <c r="C369" s="102">
        <v>119159.43</v>
      </c>
    </row>
    <row r="370" spans="1:3" x14ac:dyDescent="0.25">
      <c r="A370" t="s">
        <v>1711</v>
      </c>
      <c r="C370" s="102">
        <v>1621549.79</v>
      </c>
    </row>
    <row r="371" spans="1:3" x14ac:dyDescent="0.25">
      <c r="A371" t="s">
        <v>652</v>
      </c>
      <c r="C371" s="102">
        <v>758768.37</v>
      </c>
    </row>
    <row r="372" spans="1:3" x14ac:dyDescent="0.25">
      <c r="A372" t="s">
        <v>331</v>
      </c>
      <c r="C372" s="102">
        <v>855111.08</v>
      </c>
    </row>
    <row r="373" spans="1:3" x14ac:dyDescent="0.25">
      <c r="A373" t="s">
        <v>329</v>
      </c>
      <c r="C373" s="102">
        <v>8827253.0299999993</v>
      </c>
    </row>
    <row r="374" spans="1:3" x14ac:dyDescent="0.25">
      <c r="A374" t="s">
        <v>342</v>
      </c>
      <c r="C374" s="102">
        <v>1190146.25</v>
      </c>
    </row>
    <row r="375" spans="1:3" x14ac:dyDescent="0.25">
      <c r="A375" t="s">
        <v>343</v>
      </c>
      <c r="C375" s="102">
        <v>48246.79</v>
      </c>
    </row>
    <row r="376" spans="1:3" x14ac:dyDescent="0.25">
      <c r="A376" t="s">
        <v>325</v>
      </c>
      <c r="C376" s="102">
        <v>3082061.16</v>
      </c>
    </row>
    <row r="377" spans="1:3" x14ac:dyDescent="0.25">
      <c r="A377" t="s">
        <v>283</v>
      </c>
      <c r="C377" s="102">
        <v>11864463.83</v>
      </c>
    </row>
    <row r="378" spans="1:3" x14ac:dyDescent="0.25">
      <c r="A378" t="s">
        <v>370</v>
      </c>
      <c r="C378" s="102">
        <v>67897.33</v>
      </c>
    </row>
    <row r="379" spans="1:3" x14ac:dyDescent="0.25">
      <c r="A379" t="s">
        <v>345</v>
      </c>
      <c r="C379" s="102">
        <v>94384.15</v>
      </c>
    </row>
    <row r="380" spans="1:3" x14ac:dyDescent="0.25">
      <c r="A380" t="s">
        <v>403</v>
      </c>
      <c r="C380" s="102">
        <v>104559.06</v>
      </c>
    </row>
    <row r="381" spans="1:3" x14ac:dyDescent="0.25">
      <c r="A381" t="s">
        <v>373</v>
      </c>
      <c r="C381" s="102">
        <v>118471.06</v>
      </c>
    </row>
    <row r="382" spans="1:3" x14ac:dyDescent="0.25">
      <c r="A382" t="s">
        <v>1712</v>
      </c>
      <c r="C382" s="102">
        <v>1495028.2</v>
      </c>
    </row>
    <row r="383" spans="1:3" x14ac:dyDescent="0.25">
      <c r="A383" t="s">
        <v>1705</v>
      </c>
      <c r="C383" s="102">
        <v>328042.7</v>
      </c>
    </row>
    <row r="384" spans="1:3" x14ac:dyDescent="0.25">
      <c r="A384" t="s">
        <v>287</v>
      </c>
      <c r="C384" s="102">
        <v>151204.1</v>
      </c>
    </row>
    <row r="385" spans="1:5" x14ac:dyDescent="0.25">
      <c r="A385" s="110" t="s">
        <v>374</v>
      </c>
      <c r="C385" s="27"/>
      <c r="D385" s="41">
        <f>15600+7000+2100+545000+7000+7000+327000+157000+15600+15600+15600+4100+7000+7000+15600+579000+579000</f>
        <v>2306200</v>
      </c>
    </row>
    <row r="386" spans="1:5" x14ac:dyDescent="0.25">
      <c r="A386" s="42" t="s">
        <v>102</v>
      </c>
      <c r="B386" s="42"/>
      <c r="C386" s="45">
        <f>SUM(C341:C385)</f>
        <v>184040029.28000003</v>
      </c>
      <c r="D386" s="45">
        <f>+D385</f>
        <v>2306200</v>
      </c>
      <c r="E386" s="45">
        <f>SUM(C386:D386)</f>
        <v>186346229.28000003</v>
      </c>
    </row>
  </sheetData>
  <mergeCells count="14">
    <mergeCell ref="A1:E1"/>
    <mergeCell ref="A45:E45"/>
    <mergeCell ref="A46:E46"/>
    <mergeCell ref="A96:E96"/>
    <mergeCell ref="A188:E188"/>
    <mergeCell ref="A140:D140"/>
    <mergeCell ref="A141:D141"/>
    <mergeCell ref="A97:E97"/>
    <mergeCell ref="A338:E338"/>
    <mergeCell ref="A339:E339"/>
    <mergeCell ref="A229:E229"/>
    <mergeCell ref="A230:E230"/>
    <mergeCell ref="A2:E2"/>
    <mergeCell ref="A189:E189"/>
  </mergeCells>
  <phoneticPr fontId="11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Informe de gastos definitivo</vt:lpstr>
      <vt:lpstr>Resumen</vt:lpstr>
      <vt:lpstr>Informe de gastos</vt:lpstr>
      <vt:lpstr>Activos diciembre</vt:lpstr>
      <vt:lpstr>Evidencias diciembre</vt:lpstr>
      <vt:lpstr>ingresos</vt:lpstr>
      <vt:lpstr>Ingresos Tesorería</vt:lpstr>
      <vt:lpstr>'Evidencias diciembre'!Área_de_impresión</vt:lpstr>
      <vt:lpstr>'Informe de gastos'!Área_de_impresión</vt:lpstr>
      <vt:lpstr>'Informe de gastos definitivo'!Área_de_impresión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2024-02-14T15:48:11Z</cp:lastPrinted>
  <dcterms:created xsi:type="dcterms:W3CDTF">2021-10-28T19:47:46Z</dcterms:created>
  <dcterms:modified xsi:type="dcterms:W3CDTF">2024-02-14T19:23:23Z</dcterms:modified>
</cp:coreProperties>
</file>