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3. Marzo/"/>
    </mc:Choice>
  </mc:AlternateContent>
  <xr:revisionPtr revIDLastSave="578" documentId="14_{6270C8B0-7AA3-4F16-94C9-53ACC1273954}" xr6:coauthVersionLast="47" xr6:coauthVersionMax="47" xr10:uidLastSave="{35E31DF1-15C7-4EED-85D8-E9BBE1827795}"/>
  <bookViews>
    <workbookView xWindow="-28920" yWindow="-2205" windowWidth="29040" windowHeight="15840" xr2:uid="{4A2F460E-624A-4C9F-84CF-636DA257DA57}"/>
  </bookViews>
  <sheets>
    <sheet name="Gastos" sheetId="1" r:id="rId1"/>
    <sheet name="Resumen" sheetId="8" r:id="rId2"/>
    <sheet name="Activos" sheetId="6" r:id="rId3"/>
    <sheet name="Evidencias marzo" sheetId="3" r:id="rId4"/>
    <sheet name="Ingresos marzo" sheetId="4" r:id="rId5"/>
    <sheet name="Ingresos Tesorería" sheetId="5" r:id="rId6"/>
  </sheets>
  <definedNames>
    <definedName name="_xlnm.Print_Area" localSheetId="0">Gastos!$A$1:$R$104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4" l="1"/>
  <c r="B36" i="4"/>
  <c r="B38" i="4" l="1"/>
  <c r="B35" i="4"/>
  <c r="B37" i="4"/>
  <c r="D76" i="1" l="1"/>
  <c r="D77" i="1"/>
  <c r="D75" i="1"/>
  <c r="C74" i="1"/>
  <c r="D73" i="1"/>
  <c r="D72" i="1"/>
  <c r="C71" i="1"/>
  <c r="D68" i="1"/>
  <c r="D69" i="1"/>
  <c r="D70" i="1"/>
  <c r="D67" i="1"/>
  <c r="C66" i="1"/>
  <c r="D58" i="1"/>
  <c r="D59" i="1"/>
  <c r="D60" i="1"/>
  <c r="D61" i="1"/>
  <c r="D62" i="1"/>
  <c r="D63" i="1"/>
  <c r="D64" i="1"/>
  <c r="D65" i="1"/>
  <c r="D57" i="1"/>
  <c r="D50" i="1"/>
  <c r="D51" i="1"/>
  <c r="D52" i="1"/>
  <c r="D53" i="1"/>
  <c r="D54" i="1"/>
  <c r="D55" i="1"/>
  <c r="D49" i="1"/>
  <c r="C48" i="1"/>
  <c r="D42" i="1"/>
  <c r="D43" i="1"/>
  <c r="D44" i="1"/>
  <c r="D45" i="1"/>
  <c r="D46" i="1"/>
  <c r="D47" i="1"/>
  <c r="D41" i="1"/>
  <c r="D32" i="1"/>
  <c r="D33" i="1"/>
  <c r="D34" i="1"/>
  <c r="D35" i="1"/>
  <c r="D36" i="1"/>
  <c r="D37" i="1"/>
  <c r="D38" i="1"/>
  <c r="D31" i="1"/>
  <c r="D22" i="1"/>
  <c r="D23" i="1"/>
  <c r="D24" i="1"/>
  <c r="D25" i="1"/>
  <c r="D26" i="1"/>
  <c r="D27" i="1"/>
  <c r="D28" i="1"/>
  <c r="D21" i="1"/>
  <c r="D16" i="1"/>
  <c r="D17" i="1"/>
  <c r="D18" i="1"/>
  <c r="D19" i="1"/>
  <c r="D15" i="1"/>
  <c r="B39" i="1"/>
  <c r="D39" i="1" s="1"/>
  <c r="B29" i="1"/>
  <c r="D29" i="1" s="1"/>
  <c r="D20" i="1" l="1"/>
  <c r="D30" i="1"/>
  <c r="D10" i="8" s="1"/>
  <c r="D74" i="1"/>
  <c r="D71" i="1"/>
  <c r="D66" i="1"/>
  <c r="D56" i="1"/>
  <c r="D48" i="1"/>
  <c r="D40" i="1"/>
  <c r="D14" i="1"/>
  <c r="D78" i="1" l="1"/>
  <c r="D91" i="1" s="1"/>
  <c r="C31" i="4" l="1"/>
  <c r="F63" i="5"/>
  <c r="F47" i="5" l="1"/>
  <c r="F48" i="5"/>
  <c r="F49" i="5"/>
  <c r="F50" i="5"/>
  <c r="F51" i="5"/>
  <c r="F52" i="5"/>
  <c r="F53" i="5"/>
  <c r="F54" i="5"/>
  <c r="F55" i="5"/>
  <c r="F56" i="5"/>
  <c r="E58" i="5"/>
  <c r="D58" i="5"/>
  <c r="C58" i="5"/>
  <c r="F58" i="5" s="1"/>
  <c r="H379" i="6"/>
  <c r="L373" i="6"/>
  <c r="G373" i="6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3" i="3"/>
  <c r="G188" i="3" s="1"/>
  <c r="C42" i="5"/>
  <c r="E42" i="5" s="1"/>
  <c r="D41" i="5"/>
  <c r="D42" i="5" s="1"/>
  <c r="C13" i="8" l="1"/>
  <c r="B56" i="1" l="1"/>
  <c r="D12" i="8" s="1"/>
  <c r="B30" i="1"/>
  <c r="B20" i="1" l="1"/>
  <c r="D9" i="8" s="1"/>
  <c r="R90" i="1"/>
  <c r="R88" i="1"/>
  <c r="R87" i="1"/>
  <c r="R86" i="1"/>
  <c r="R85" i="1"/>
  <c r="R84" i="1"/>
  <c r="R83" i="1"/>
  <c r="R82" i="1"/>
  <c r="R81" i="1"/>
  <c r="R80" i="1"/>
  <c r="R79" i="1"/>
  <c r="R77" i="1"/>
  <c r="R76" i="1"/>
  <c r="R75" i="1"/>
  <c r="R74" i="1"/>
  <c r="R73" i="1"/>
  <c r="R72" i="1"/>
  <c r="R71" i="1"/>
  <c r="R70" i="1"/>
  <c r="R69" i="1"/>
  <c r="R68" i="1"/>
  <c r="R67" i="1"/>
  <c r="R64" i="1"/>
  <c r="R63" i="1"/>
  <c r="R62" i="1"/>
  <c r="R61" i="1"/>
  <c r="R60" i="1"/>
  <c r="R59" i="1"/>
  <c r="R58" i="1"/>
  <c r="R57" i="1"/>
  <c r="R55" i="1"/>
  <c r="R54" i="1"/>
  <c r="R53" i="1"/>
  <c r="R52" i="1"/>
  <c r="R51" i="1"/>
  <c r="R50" i="1"/>
  <c r="R49" i="1"/>
  <c r="R47" i="1"/>
  <c r="R46" i="1"/>
  <c r="R45" i="1"/>
  <c r="R44" i="1"/>
  <c r="R43" i="1"/>
  <c r="R42" i="1"/>
  <c r="R41" i="1"/>
  <c r="R39" i="1"/>
  <c r="R38" i="1"/>
  <c r="R37" i="1"/>
  <c r="R36" i="1"/>
  <c r="R35" i="1"/>
  <c r="R34" i="1"/>
  <c r="R33" i="1"/>
  <c r="R32" i="1"/>
  <c r="R31" i="1"/>
  <c r="R29" i="1"/>
  <c r="R28" i="1"/>
  <c r="R26" i="1"/>
  <c r="R25" i="1"/>
  <c r="R24" i="1"/>
  <c r="R23" i="1"/>
  <c r="R22" i="1"/>
  <c r="R21" i="1"/>
  <c r="R19" i="1"/>
  <c r="R18" i="1"/>
  <c r="R16" i="1"/>
  <c r="R15" i="1"/>
  <c r="Q56" i="1" l="1"/>
  <c r="Q40" i="1"/>
  <c r="Q30" i="1"/>
  <c r="Q20" i="1"/>
  <c r="Q14" i="1"/>
  <c r="P56" i="1"/>
  <c r="P40" i="1"/>
  <c r="P30" i="1"/>
  <c r="P20" i="1"/>
  <c r="P14" i="1"/>
  <c r="Q78" i="1" l="1"/>
  <c r="Q91" i="1" s="1"/>
  <c r="O56" i="1" l="1"/>
  <c r="O40" i="1"/>
  <c r="O30" i="1"/>
  <c r="O20" i="1"/>
  <c r="O14" i="1"/>
  <c r="C56" i="1"/>
  <c r="C40" i="1"/>
  <c r="C30" i="1"/>
  <c r="C20" i="1"/>
  <c r="C14" i="1"/>
  <c r="B14" i="1"/>
  <c r="D8" i="8" s="1"/>
  <c r="P89" i="1"/>
  <c r="O89" i="1"/>
  <c r="N89" i="1"/>
  <c r="M89" i="1"/>
  <c r="L89" i="1"/>
  <c r="K89" i="1"/>
  <c r="J89" i="1"/>
  <c r="I89" i="1"/>
  <c r="H89" i="1"/>
  <c r="G89" i="1"/>
  <c r="F89" i="1"/>
  <c r="B74" i="1"/>
  <c r="B71" i="1"/>
  <c r="P66" i="1"/>
  <c r="P78" i="1" s="1"/>
  <c r="O66" i="1"/>
  <c r="N66" i="1"/>
  <c r="M66" i="1"/>
  <c r="L66" i="1"/>
  <c r="K66" i="1"/>
  <c r="J66" i="1"/>
  <c r="I66" i="1"/>
  <c r="H66" i="1"/>
  <c r="G66" i="1"/>
  <c r="F66" i="1"/>
  <c r="B66" i="1"/>
  <c r="N56" i="1"/>
  <c r="M56" i="1"/>
  <c r="L56" i="1"/>
  <c r="K56" i="1"/>
  <c r="J56" i="1"/>
  <c r="I56" i="1"/>
  <c r="H56" i="1"/>
  <c r="G56" i="1"/>
  <c r="P48" i="1"/>
  <c r="O48" i="1"/>
  <c r="N48" i="1"/>
  <c r="L48" i="1"/>
  <c r="K48" i="1"/>
  <c r="J48" i="1"/>
  <c r="I48" i="1"/>
  <c r="H48" i="1"/>
  <c r="G48" i="1"/>
  <c r="F48" i="1"/>
  <c r="B48" i="1"/>
  <c r="N40" i="1"/>
  <c r="M40" i="1"/>
  <c r="L40" i="1"/>
  <c r="K40" i="1"/>
  <c r="J40" i="1"/>
  <c r="I40" i="1"/>
  <c r="H40" i="1"/>
  <c r="G40" i="1"/>
  <c r="F40" i="1"/>
  <c r="B40" i="1"/>
  <c r="D11" i="8" s="1"/>
  <c r="N30" i="1"/>
  <c r="M30" i="1"/>
  <c r="L30" i="1"/>
  <c r="K30" i="1"/>
  <c r="J30" i="1"/>
  <c r="I30" i="1"/>
  <c r="H30" i="1"/>
  <c r="G30" i="1"/>
  <c r="F30" i="1"/>
  <c r="R27" i="1"/>
  <c r="N20" i="1"/>
  <c r="L20" i="1"/>
  <c r="K20" i="1"/>
  <c r="J20" i="1"/>
  <c r="I20" i="1"/>
  <c r="H20" i="1"/>
  <c r="G20" i="1"/>
  <c r="F20" i="1"/>
  <c r="H14" i="1"/>
  <c r="N14" i="1"/>
  <c r="M14" i="1"/>
  <c r="L14" i="1"/>
  <c r="K14" i="1"/>
  <c r="J14" i="1"/>
  <c r="I14" i="1"/>
  <c r="F14" i="1"/>
  <c r="D13" i="8" l="1"/>
  <c r="B78" i="1"/>
  <c r="B91" i="1" s="1"/>
  <c r="P91" i="1"/>
  <c r="R48" i="1"/>
  <c r="R30" i="1"/>
  <c r="E10" i="8" s="1"/>
  <c r="F65" i="1"/>
  <c r="R66" i="1"/>
  <c r="R89" i="1"/>
  <c r="R40" i="1"/>
  <c r="E11" i="8" s="1"/>
  <c r="H11" i="8" s="1"/>
  <c r="R17" i="1"/>
  <c r="O78" i="1"/>
  <c r="O91" i="1" s="1"/>
  <c r="M20" i="1"/>
  <c r="R20" i="1" s="1"/>
  <c r="E9" i="8" s="1"/>
  <c r="I78" i="1"/>
  <c r="I91" i="1" s="1"/>
  <c r="C78" i="1"/>
  <c r="J78" i="1"/>
  <c r="J91" i="1" s="1"/>
  <c r="N78" i="1"/>
  <c r="K78" i="1"/>
  <c r="K91" i="1" s="1"/>
  <c r="L78" i="1"/>
  <c r="L91" i="1" s="1"/>
  <c r="H78" i="1"/>
  <c r="H91" i="1" s="1"/>
  <c r="G14" i="1"/>
  <c r="R14" i="1" s="1"/>
  <c r="E8" i="8" s="1"/>
  <c r="G8" i="8" l="1"/>
  <c r="H8" i="8"/>
  <c r="H10" i="8"/>
  <c r="F10" i="8"/>
  <c r="F8" i="8"/>
  <c r="F11" i="8"/>
  <c r="H9" i="8"/>
  <c r="F9" i="8"/>
  <c r="G11" i="8"/>
  <c r="G10" i="8"/>
  <c r="G9" i="8"/>
  <c r="M78" i="1"/>
  <c r="M91" i="1" s="1"/>
  <c r="F56" i="1"/>
  <c r="R65" i="1"/>
  <c r="G78" i="1"/>
  <c r="G91" i="1" s="1"/>
  <c r="N91" i="1"/>
  <c r="C91" i="1"/>
  <c r="R56" i="1" l="1"/>
  <c r="E12" i="8" s="1"/>
  <c r="F78" i="1"/>
  <c r="R78" i="1" s="1"/>
  <c r="F91" i="1"/>
  <c r="H12" i="8" l="1"/>
  <c r="F12" i="8"/>
  <c r="F13" i="8" s="1"/>
  <c r="E13" i="8"/>
  <c r="G12" i="8"/>
  <c r="G13" i="8" s="1"/>
  <c r="R91" i="1"/>
</calcChain>
</file>

<file path=xl/sharedStrings.xml><?xml version="1.0" encoding="utf-8"?>
<sst xmlns="http://schemas.openxmlformats.org/spreadsheetml/2006/main" count="2870" uniqueCount="1019">
  <si>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</si>
  <si>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</si>
  <si>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</si>
  <si>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</si>
  <si>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</si>
  <si>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</si>
  <si>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</si>
  <si>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</si>
  <si>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</si>
  <si>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</si>
  <si>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</si>
  <si>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</si>
  <si>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</si>
  <si>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</si>
  <si>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</si>
  <si>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</si>
  <si>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</si>
  <si>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</si>
  <si>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</si>
  <si>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</si>
  <si>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</si>
  <si>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</si>
  <si>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</si>
  <si>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</si>
  <si>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</si>
  <si>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</si>
  <si>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</si>
  <si>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</si>
  <si>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</si>
  <si>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</si>
  <si>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</si>
  <si>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</si>
  <si>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</si>
  <si>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</si>
  <si>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</si>
  <si>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</si>
  <si>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</si>
  <si>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</si>
  <si>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</si>
  <si>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</si>
  <si>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</si>
  <si>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</si>
  <si>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</si>
  <si>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</si>
  <si>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</si>
  <si>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</si>
  <si>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</si>
  <si>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</si>
  <si>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</si>
  <si>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</si>
  <si>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</si>
  <si>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</si>
  <si>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</si>
  <si>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</si>
  <si>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</si>
  <si>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</si>
  <si>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</si>
  <si>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</si>
  <si>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</si>
  <si>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</si>
  <si>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</si>
  <si>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</si>
  <si>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</si>
  <si>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</si>
  <si>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</si>
  <si>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</si>
  <si>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</si>
  <si>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</si>
  <si>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</si>
  <si>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</si>
  <si>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</si>
  <si>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</si>
  <si>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</si>
  <si>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</si>
  <si>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</si>
  <si>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</si>
  <si>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</si>
  <si>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</si>
  <si>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</si>
  <si>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</si>
  <si>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</si>
  <si>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</si>
  <si>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</si>
  <si>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</si>
  <si>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</si>
  <si>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</si>
  <si>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</si>
  <si>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</si>
  <si>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</si>
  <si>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</si>
  <si>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</si>
  <si>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</si>
  <si>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</si>
  <si>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</si>
  <si>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</si>
  <si>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</si>
  <si>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</si>
  <si>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</si>
  <si>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</si>
  <si>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</si>
  <si>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01</t>
  </si>
  <si>
    <t>0001</t>
  </si>
  <si>
    <t>0100</t>
  </si>
  <si>
    <t>TOTAL</t>
  </si>
  <si>
    <t>Partida Fondos Propios</t>
  </si>
  <si>
    <t>9995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</si>
  <si>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</si>
  <si>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</si>
  <si>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</si>
  <si>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</si>
  <si>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</si>
  <si>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</si>
  <si>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</si>
  <si>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</si>
  <si>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</si>
  <si>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</si>
  <si>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</si>
  <si>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</si>
  <si>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</si>
  <si>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</si>
  <si>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</si>
  <si>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</si>
  <si>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</si>
  <si>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</si>
  <si>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</si>
  <si>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</si>
  <si>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</si>
  <si>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</si>
  <si>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</si>
  <si>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</si>
  <si>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</si>
  <si>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</si>
  <si>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</si>
  <si>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</si>
  <si>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</si>
  <si>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</si>
  <si>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</si>
  <si>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</si>
  <si>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</si>
  <si>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</si>
  <si>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</si>
  <si>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</si>
  <si>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</si>
  <si>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</si>
  <si>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</si>
  <si>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</si>
  <si>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</si>
  <si>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</si>
  <si>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</si>
  <si>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</si>
  <si>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</si>
  <si>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</si>
  <si>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</si>
  <si>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</si>
  <si>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</si>
  <si>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</si>
  <si>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</si>
  <si>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</si>
  <si>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</si>
  <si>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</si>
  <si>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</si>
  <si>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</si>
  <si>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</si>
  <si>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</si>
  <si>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</si>
  <si>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</si>
  <si>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</si>
  <si>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</si>
  <si>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</si>
  <si>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</si>
  <si>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</si>
  <si>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</si>
  <si>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</si>
  <si>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</si>
  <si>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</si>
  <si>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</si>
  <si>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</si>
  <si>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</si>
  <si>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</si>
  <si>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</si>
  <si>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</si>
  <si>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</si>
  <si>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</si>
  <si>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</si>
  <si>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</si>
  <si>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</si>
  <si>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</si>
  <si>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</si>
  <si>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</si>
  <si>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</si>
  <si>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</si>
  <si>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</si>
  <si>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</si>
  <si>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</si>
  <si>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</si>
  <si>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</si>
  <si>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</si>
  <si>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</si>
  <si>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</si>
  <si>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</si>
  <si>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</si>
  <si>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</si>
  <si>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</si>
  <si>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</si>
  <si>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</si>
  <si>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</si>
  <si>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</t>
  </si>
  <si>
    <t>TRANSPORTE Y ALMACENAJE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</si>
  <si>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</si>
  <si>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</si>
  <si>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</si>
  <si>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</si>
  <si>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</si>
  <si>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</si>
  <si>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</si>
  <si>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</si>
  <si>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</si>
  <si>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</si>
  <si>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</si>
  <si>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</si>
  <si>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</si>
  <si>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</si>
  <si>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</si>
  <si>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</si>
  <si>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</si>
  <si>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</si>
  <si>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</si>
  <si>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</si>
  <si>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</si>
  <si>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</si>
  <si>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</si>
  <si>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</si>
  <si>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</si>
  <si>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</si>
  <si>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</si>
  <si>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</si>
  <si>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</si>
  <si>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</si>
  <si>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</si>
  <si>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</si>
  <si>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</si>
  <si>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</si>
  <si>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</si>
  <si>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</si>
  <si>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</si>
  <si>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</si>
  <si>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</si>
  <si>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</si>
  <si>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</si>
  <si>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</si>
  <si>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</si>
  <si>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</si>
  <si>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</si>
  <si>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</si>
  <si>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</si>
  <si>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</si>
  <si>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</si>
  <si>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</si>
  <si>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</si>
  <si>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</si>
  <si>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</si>
  <si>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</si>
  <si>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</si>
  <si>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</si>
  <si>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</si>
  <si>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</si>
  <si>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</si>
  <si>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</si>
  <si>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</si>
  <si>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</si>
  <si>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</si>
  <si>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</si>
  <si>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</si>
  <si>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</si>
  <si>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</si>
  <si>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</si>
  <si>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</si>
  <si>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</si>
  <si>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</si>
  <si>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</si>
  <si>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</si>
  <si>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</si>
  <si>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</si>
  <si>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</si>
  <si>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</si>
  <si>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</si>
  <si>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</si>
  <si>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</si>
  <si>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</si>
  <si>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</si>
  <si>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</si>
  <si>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</si>
  <si>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</si>
  <si>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</si>
  <si>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</si>
  <si>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</si>
  <si>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</si>
  <si>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</si>
  <si>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228604</t>
  </si>
  <si>
    <t>Actuaciones artísticas</t>
  </si>
  <si>
    <t>2287</t>
  </si>
  <si>
    <t>Servicios Técnicos y Profesionales</t>
  </si>
  <si>
    <t>228701</t>
  </si>
  <si>
    <t>Serv. de Ing. Arq. invest. y analisis de fact.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</si>
  <si>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</si>
  <si>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</si>
  <si>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</si>
  <si>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</si>
  <si>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</si>
  <si>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</si>
  <si>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</si>
  <si>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</si>
  <si>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</si>
  <si>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</si>
  <si>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</si>
  <si>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</si>
  <si>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</si>
  <si>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</si>
  <si>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</si>
  <si>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</si>
  <si>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</si>
  <si>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</si>
  <si>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</si>
  <si>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</si>
  <si>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</si>
  <si>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</si>
  <si>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</si>
  <si>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</si>
  <si>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</t>
  </si>
  <si>
    <t>Alimentos y Bebidas para Personas</t>
  </si>
  <si>
    <t>231101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</si>
  <si>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</si>
  <si>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</si>
  <si>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</si>
  <si>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</si>
  <si>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</si>
  <si>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</si>
  <si>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</si>
  <si>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</si>
  <si>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</si>
  <si>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</si>
  <si>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</si>
  <si>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</si>
  <si>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</si>
  <si>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</si>
  <si>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</si>
  <si>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</si>
  <si>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</si>
  <si>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</si>
  <si>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</si>
  <si>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</si>
  <si>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</si>
  <si>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</si>
  <si>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</si>
  <si>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</si>
  <si>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</si>
  <si>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</si>
  <si>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</si>
  <si>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</si>
  <si>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</si>
  <si>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</si>
  <si>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</si>
  <si>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</si>
  <si>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</si>
  <si>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</si>
  <si>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</si>
  <si>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</si>
  <si>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</si>
  <si>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</si>
  <si>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</si>
  <si>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</si>
  <si>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</si>
  <si>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</si>
  <si>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</si>
  <si>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</si>
  <si>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</si>
  <si>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</si>
  <si>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</si>
  <si>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</si>
  <si>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</si>
  <si>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</si>
  <si>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</si>
  <si>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</si>
  <si>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</si>
  <si>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</si>
  <si>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</si>
  <si>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</si>
  <si>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</si>
  <si>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</si>
  <si>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</si>
  <si>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</si>
  <si>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</si>
  <si>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</si>
  <si>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</si>
  <si>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</si>
  <si>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</si>
  <si>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</si>
  <si>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</si>
  <si>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</si>
  <si>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</si>
  <si>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</si>
  <si>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</si>
  <si>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</si>
  <si>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</si>
  <si>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</si>
  <si>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</si>
  <si>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</si>
  <si>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</si>
  <si>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</si>
  <si>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</si>
  <si>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</si>
  <si>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</si>
  <si>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</si>
  <si>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</si>
  <si>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</si>
  <si>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</si>
  <si>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</si>
  <si>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</si>
  <si>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</si>
  <si>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</si>
  <si>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</si>
  <si>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</si>
  <si>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</si>
  <si>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</si>
  <si>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</si>
  <si>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</si>
  <si>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</si>
  <si>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</si>
  <si>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</si>
  <si>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</si>
  <si>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237299</t>
  </si>
  <si>
    <t>Otros productos químicos y conexos</t>
  </si>
  <si>
    <t>239</t>
  </si>
  <si>
    <t>PRODUCTOS Y UTILES VARIOS</t>
  </si>
  <si>
    <t>239101</t>
  </si>
  <si>
    <t>Utiles y Materiales para limpieza e higiene</t>
  </si>
  <si>
    <t>239102</t>
  </si>
  <si>
    <t>Utiles y materiales de limpieza e higiene personal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</si>
  <si>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</si>
  <si>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</si>
  <si>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</si>
  <si>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</si>
  <si>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</si>
  <si>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</si>
  <si>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</si>
  <si>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</si>
  <si>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</si>
  <si>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</si>
  <si>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</si>
  <si>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</si>
  <si>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</si>
  <si>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</si>
  <si>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</si>
  <si>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</si>
  <si>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</si>
  <si>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</si>
  <si>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</si>
  <si>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</si>
  <si>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</si>
  <si>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</si>
  <si>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</si>
  <si>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</si>
  <si>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239905</t>
  </si>
  <si>
    <t>Productos y  utiles diversos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</si>
  <si>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</si>
  <si>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</si>
  <si>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</si>
  <si>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</si>
  <si>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</si>
  <si>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</si>
  <si>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</si>
  <si>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</si>
  <si>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</si>
  <si>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</si>
  <si>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</si>
  <si>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</si>
  <si>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</si>
  <si>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</si>
  <si>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</si>
  <si>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</si>
  <si>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</si>
  <si>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</si>
  <si>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</si>
  <si>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</si>
  <si>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</si>
  <si>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</si>
  <si>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</si>
  <si>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</si>
  <si>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</si>
  <si>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</si>
  <si>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</si>
  <si>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</si>
  <si>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</si>
  <si>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</si>
  <si>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</si>
  <si>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</si>
  <si>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</si>
  <si>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EDESUR</t>
  </si>
  <si>
    <t>ITABO</t>
  </si>
  <si>
    <t>DOMINICAN POWER</t>
  </si>
  <si>
    <t>AES ANDRES</t>
  </si>
  <si>
    <t>METALDOM</t>
  </si>
  <si>
    <t>KOROR BUSINESS</t>
  </si>
  <si>
    <t>SAN PEDRO BIO ENERGY</t>
  </si>
  <si>
    <t>RELACION DE INGRESOS ENERO 2023</t>
  </si>
  <si>
    <t>Objeto del gasto</t>
  </si>
  <si>
    <t>Año 2023</t>
  </si>
  <si>
    <t>Armidis Henriquez</t>
  </si>
  <si>
    <t>234</t>
  </si>
  <si>
    <t>PRODUCTOS FARMACÉUTICOS</t>
  </si>
  <si>
    <t>FEBRERO</t>
  </si>
  <si>
    <t>EMERALD SOLAR ENERGY</t>
  </si>
  <si>
    <t>AES DOMINICANA RENEWABLE ENERGY</t>
  </si>
  <si>
    <t>EDESTE</t>
  </si>
  <si>
    <t>JUANILLO</t>
  </si>
  <si>
    <t>Valores representados en RD$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</si>
  <si>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</si>
  <si>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</si>
  <si>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</si>
  <si>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</si>
  <si>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</si>
  <si>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</si>
  <si>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</si>
  <si>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</si>
  <si>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Relación porcentual de ejecución presupuestaria a febrero 2023</t>
  </si>
  <si>
    <t>Directora Administrativa y Financiera</t>
  </si>
  <si>
    <t>Total gastos y aplicaciones financiera</t>
  </si>
  <si>
    <t>AL 31 MARZO 2023</t>
  </si>
  <si>
    <t>PUNTA CATALINA</t>
  </si>
  <si>
    <t>CEPM</t>
  </si>
  <si>
    <t>GRUPO EOLICO DOMINICANO</t>
  </si>
  <si>
    <t>BAYAHIBE</t>
  </si>
  <si>
    <t>ETED</t>
  </si>
  <si>
    <t>PUNTA CANA (CTSPC)</t>
  </si>
  <si>
    <t>SEABOARD</t>
  </si>
  <si>
    <t>PUEBLO VIEJO</t>
  </si>
  <si>
    <t>EGEHID</t>
  </si>
  <si>
    <t>INKIA</t>
  </si>
  <si>
    <t>LEAR INVSTMENT SA</t>
  </si>
  <si>
    <t>GENERADORA SAN FELIPE</t>
  </si>
  <si>
    <t>EGEHAIUNA</t>
  </si>
  <si>
    <t>MONTECRISTI SOLAR</t>
  </si>
  <si>
    <t>ELECTRONIC JRC</t>
  </si>
  <si>
    <t>MONTERIO POWER</t>
  </si>
  <si>
    <t>LOS ORIGENES POWER</t>
  </si>
  <si>
    <t>POSEIDON</t>
  </si>
  <si>
    <t>LAESA LTD</t>
  </si>
  <si>
    <t>PAQUE HEOLICO DEL CARIBE</t>
  </si>
  <si>
    <t>COORPRACION TURISTICA PUNTA CANA</t>
  </si>
  <si>
    <t>CEPEM</t>
  </si>
  <si>
    <t>Id Tipo Activo</t>
  </si>
  <si>
    <t>Tipo Activo</t>
  </si>
  <si>
    <t>Código</t>
  </si>
  <si>
    <t>Descripción</t>
  </si>
  <si>
    <t>Localicación</t>
  </si>
  <si>
    <t>Factura Adquisición</t>
  </si>
  <si>
    <t>Valor
Adquisición</t>
  </si>
  <si>
    <t>Tiempo de Vida útil (Años)</t>
  </si>
  <si>
    <t>Depreciación
Mensual</t>
  </si>
  <si>
    <t>Meses Depreciado</t>
  </si>
  <si>
    <t>Depreciación Acumulada</t>
  </si>
  <si>
    <t>Balance Libro</t>
  </si>
  <si>
    <t>Estado</t>
  </si>
  <si>
    <t>4</t>
  </si>
  <si>
    <t>EQUIPOS DE COMPUTOS</t>
  </si>
  <si>
    <t>SIE614-000001319</t>
  </si>
  <si>
    <t>LAPTOP DELL LATITUDE 3420 14"</t>
  </si>
  <si>
    <t>DIR. ADMINISTRATIVA Y FINANC.</t>
  </si>
  <si>
    <t>Abierto</t>
  </si>
  <si>
    <t>SIE614-000001320</t>
  </si>
  <si>
    <t>PLANIFICACION Y DESARROLLO</t>
  </si>
  <si>
    <t>SIE614-000001321</t>
  </si>
  <si>
    <t>DIRECCION INFRAESTRUCTURA</t>
  </si>
  <si>
    <t>SIE614-000001322</t>
  </si>
  <si>
    <t>DIRECCION DE TECNOLOGIA</t>
  </si>
  <si>
    <t>SIE614-000001323</t>
  </si>
  <si>
    <t>DIRECCION EJECUTIVA</t>
  </si>
  <si>
    <t>SIE614-000001324</t>
  </si>
  <si>
    <t>SIE614-000001325</t>
  </si>
  <si>
    <t>SIE614-000001326</t>
  </si>
  <si>
    <t>DIRECCION DE RECURSOS HUMANOS</t>
  </si>
  <si>
    <t>SIE614-000001327</t>
  </si>
  <si>
    <t>MERCADO ELECTRICO MINORISTA</t>
  </si>
  <si>
    <t>SIE614-000001328</t>
  </si>
  <si>
    <t>SECRETARIA DEL CONSEJO</t>
  </si>
  <si>
    <t>SIE614-000001329</t>
  </si>
  <si>
    <t>SIE614-000001330</t>
  </si>
  <si>
    <t>DIRECCION LEGAL</t>
  </si>
  <si>
    <t>SIE614-000001331</t>
  </si>
  <si>
    <t>SIE614-000001332</t>
  </si>
  <si>
    <t>SIE614-000001333</t>
  </si>
  <si>
    <t>SIE614-000001334</t>
  </si>
  <si>
    <t>SIE614-000001335</t>
  </si>
  <si>
    <t>SIE614-000001336</t>
  </si>
  <si>
    <t>LAPTOP DELL LATITUDE 342014"</t>
  </si>
  <si>
    <t>SIE614-000001337</t>
  </si>
  <si>
    <t>MERCADO ELECT. MAYORISTAS</t>
  </si>
  <si>
    <t>SIE614-000001338</t>
  </si>
  <si>
    <t>SIE614-000001339</t>
  </si>
  <si>
    <t>CPU DELL OPTIPLEX 3090 MICRO</t>
  </si>
  <si>
    <t>SIE614-000001340</t>
  </si>
  <si>
    <t>GERENCIA DE SUMINISTROS</t>
  </si>
  <si>
    <t>SIE614-000001341</t>
  </si>
  <si>
    <t>SIE614-000001342</t>
  </si>
  <si>
    <t>SIE614-000001343</t>
  </si>
  <si>
    <t>SIE614-000001344</t>
  </si>
  <si>
    <t>SIE614-000001345</t>
  </si>
  <si>
    <t>SIE614-000001346</t>
  </si>
  <si>
    <t>SIE614-000001347</t>
  </si>
  <si>
    <t>SIE614-000001348</t>
  </si>
  <si>
    <t>GERENCIA DE COMPRAS</t>
  </si>
  <si>
    <t>SIE614-000001349</t>
  </si>
  <si>
    <t>SIE614-000001350</t>
  </si>
  <si>
    <t>SIE614-000001351</t>
  </si>
  <si>
    <t>SIE614-000001352</t>
  </si>
  <si>
    <t>SIE614-000001353</t>
  </si>
  <si>
    <t>SIE614-000001354</t>
  </si>
  <si>
    <t>SIE614-000001355</t>
  </si>
  <si>
    <t>SIE614-000001356</t>
  </si>
  <si>
    <t>SIE614-000001357</t>
  </si>
  <si>
    <t>SIE614-000001358</t>
  </si>
  <si>
    <t>SIE614-000001359</t>
  </si>
  <si>
    <t>SIE614-000001360</t>
  </si>
  <si>
    <t>SIE614-000001361</t>
  </si>
  <si>
    <t>SIE614-000001362</t>
  </si>
  <si>
    <t>SIE614-000001363</t>
  </si>
  <si>
    <t>SIE614-000001364</t>
  </si>
  <si>
    <t>SIE614-000001365</t>
  </si>
  <si>
    <t>SIE614-000001366</t>
  </si>
  <si>
    <t>GERENCIA DE PROTOCOLO</t>
  </si>
  <si>
    <t>SIE614-000001367</t>
  </si>
  <si>
    <t>SIE614-000001368</t>
  </si>
  <si>
    <t>SIE614-000001369</t>
  </si>
  <si>
    <t>SECRETARIA GENERAL</t>
  </si>
  <si>
    <t>SIE614-000001370</t>
  </si>
  <si>
    <t>SIE614-000001371</t>
  </si>
  <si>
    <t>SIE614-000001372</t>
  </si>
  <si>
    <t>SIE614-000001373</t>
  </si>
  <si>
    <t>SIE614-000001374</t>
  </si>
  <si>
    <t>SIE614-000001375</t>
  </si>
  <si>
    <t>SIE614-000001376</t>
  </si>
  <si>
    <t>SIE614-000001377</t>
  </si>
  <si>
    <t>SIE614-000001378</t>
  </si>
  <si>
    <t>SIE614-000001379</t>
  </si>
  <si>
    <t>SIE614-000001380</t>
  </si>
  <si>
    <t>SIE614-000001381</t>
  </si>
  <si>
    <t>SIE614-000001382</t>
  </si>
  <si>
    <t>SIE614-000001383</t>
  </si>
  <si>
    <t>LIBRE ACCESO INFORMACION</t>
  </si>
  <si>
    <t>SIE614-000001384</t>
  </si>
  <si>
    <t>DIRECCION DE TECNOLOGIA DE LA INFORMACION Y COMUNICACIONES</t>
  </si>
  <si>
    <t>SIE614-000001385</t>
  </si>
  <si>
    <t>SIE614-000001386</t>
  </si>
  <si>
    <t>SIE614-000001387</t>
  </si>
  <si>
    <t>SIE614-000001388</t>
  </si>
  <si>
    <t>SIE614-000001389</t>
  </si>
  <si>
    <t>SIE614-000001390</t>
  </si>
  <si>
    <t>SIE614-000001391</t>
  </si>
  <si>
    <t>SIE614-000001392</t>
  </si>
  <si>
    <t>SIE614-000001393</t>
  </si>
  <si>
    <t>SIE614-000001394</t>
  </si>
  <si>
    <t>SIE614-000001395</t>
  </si>
  <si>
    <t>SIE614-000001396</t>
  </si>
  <si>
    <t>SIE614-000001397</t>
  </si>
  <si>
    <t>SIE614-000001398</t>
  </si>
  <si>
    <t>SIE614-000001399</t>
  </si>
  <si>
    <t>SIE614-000001400</t>
  </si>
  <si>
    <t>SIE614-000001401</t>
  </si>
  <si>
    <t>SIE614-000001402</t>
  </si>
  <si>
    <t>SIE614-000001403</t>
  </si>
  <si>
    <t>SIE614-000001404</t>
  </si>
  <si>
    <t>SIE614-000001405</t>
  </si>
  <si>
    <t>SIE614-000001406</t>
  </si>
  <si>
    <t>SIE614-000001407</t>
  </si>
  <si>
    <t>SIE614-000001408</t>
  </si>
  <si>
    <t>SIE614-000001409</t>
  </si>
  <si>
    <t>SIE614-000001410</t>
  </si>
  <si>
    <t>SIE614-000001411</t>
  </si>
  <si>
    <t>SIE614-000001412</t>
  </si>
  <si>
    <t>SIE614-000001413</t>
  </si>
  <si>
    <t>SIE614-000001414</t>
  </si>
  <si>
    <t>SIE614-000001415</t>
  </si>
  <si>
    <t>SIE614-000001416</t>
  </si>
  <si>
    <t>SIE614-000001417</t>
  </si>
  <si>
    <t>SIE614-000001418</t>
  </si>
  <si>
    <t>SIE614-000001419</t>
  </si>
  <si>
    <t>SIE614-000001420</t>
  </si>
  <si>
    <t>SIE614-000001421</t>
  </si>
  <si>
    <t>SIE614-000001422</t>
  </si>
  <si>
    <t>SIE614-000001423</t>
  </si>
  <si>
    <t>SIE614-000001424</t>
  </si>
  <si>
    <t>SIE614-000001425</t>
  </si>
  <si>
    <t>SIE614-000001426</t>
  </si>
  <si>
    <t>SIE614-000001427</t>
  </si>
  <si>
    <t>SIE614-000001428</t>
  </si>
  <si>
    <t>SIE614-000001429</t>
  </si>
  <si>
    <t>SIE614-000001430</t>
  </si>
  <si>
    <t>SIE614-000001431</t>
  </si>
  <si>
    <t>SIE614-000001432</t>
  </si>
  <si>
    <t>SIE614-000001433</t>
  </si>
  <si>
    <t>SIE614-000001434</t>
  </si>
  <si>
    <t>SIE614-000001435</t>
  </si>
  <si>
    <t>SIE614-000001436</t>
  </si>
  <si>
    <t>SIE614-000001437</t>
  </si>
  <si>
    <t>SIE614-000001438</t>
  </si>
  <si>
    <t>SIE614-000001439</t>
  </si>
  <si>
    <t>SIE614-000001440</t>
  </si>
  <si>
    <t>SIE614-000001441</t>
  </si>
  <si>
    <t>SIE614-000001442</t>
  </si>
  <si>
    <t>SIE614-000001443</t>
  </si>
  <si>
    <t>SIE614-000001444</t>
  </si>
  <si>
    <t>SIE614-000001445</t>
  </si>
  <si>
    <t>SIE614-000001446</t>
  </si>
  <si>
    <t>SIE614-000001447</t>
  </si>
  <si>
    <t>SIE614-000001448</t>
  </si>
  <si>
    <t>SIE614-000001449</t>
  </si>
  <si>
    <t>SIE614-000001450</t>
  </si>
  <si>
    <t>SIE614-000001451</t>
  </si>
  <si>
    <t>SIE614-000001452</t>
  </si>
  <si>
    <t>SIE614-000001453</t>
  </si>
  <si>
    <t>SIE614-000001454</t>
  </si>
  <si>
    <t>SIE614-000001455</t>
  </si>
  <si>
    <t>SIE614-000001456</t>
  </si>
  <si>
    <t>SIE614-000001457</t>
  </si>
  <si>
    <t>SIE614-000001458</t>
  </si>
  <si>
    <t>SIE614-000001459</t>
  </si>
  <si>
    <t>SIE614-000001460</t>
  </si>
  <si>
    <t>SIE614-000001461</t>
  </si>
  <si>
    <t>SIE614-000001462</t>
  </si>
  <si>
    <t>SIE614-000001463</t>
  </si>
  <si>
    <t>SIE614-000001464</t>
  </si>
  <si>
    <t>SIE614-000001465</t>
  </si>
  <si>
    <t>SIE614-000001466</t>
  </si>
  <si>
    <t>SIE614-000001467</t>
  </si>
  <si>
    <t>SIE614-000001468</t>
  </si>
  <si>
    <t>SIE614-000001469</t>
  </si>
  <si>
    <t>SIE614-000001470</t>
  </si>
  <si>
    <t>SIE614-000001471</t>
  </si>
  <si>
    <t>SIE614-000001472</t>
  </si>
  <si>
    <t>SIE614-000001473</t>
  </si>
  <si>
    <t>SIE614-000001474</t>
  </si>
  <si>
    <t>MONITOR LED FULL HD 1920X1080</t>
  </si>
  <si>
    <t>SIE614-000001475</t>
  </si>
  <si>
    <t>SIE614-000001476</t>
  </si>
  <si>
    <t>SIE614-000001477</t>
  </si>
  <si>
    <t>SIE614-000001478</t>
  </si>
  <si>
    <t>SIE614-000001479</t>
  </si>
  <si>
    <t>SIE614-000001480</t>
  </si>
  <si>
    <t>SIE614-000001481</t>
  </si>
  <si>
    <t>SIE614-000001482</t>
  </si>
  <si>
    <t>SIE614-000001483</t>
  </si>
  <si>
    <t>SIE614-000001484</t>
  </si>
  <si>
    <t>SIE614-000001485</t>
  </si>
  <si>
    <t>SIE614-000001486</t>
  </si>
  <si>
    <t>SIE614-000001487</t>
  </si>
  <si>
    <t>SIE614-000001488</t>
  </si>
  <si>
    <t>SIE614-000001489</t>
  </si>
  <si>
    <t>SIE614-000001490</t>
  </si>
  <si>
    <t>SIE614-000001491</t>
  </si>
  <si>
    <t>SIE614-000001492</t>
  </si>
  <si>
    <t>SIE614-000001493</t>
  </si>
  <si>
    <t>SIE614-000001494</t>
  </si>
  <si>
    <t>SIE614-000001495</t>
  </si>
  <si>
    <t>SIE614-000001496</t>
  </si>
  <si>
    <t>SIE614-000001497</t>
  </si>
  <si>
    <t>SIE614-000001498</t>
  </si>
  <si>
    <t>SIE614-000001499</t>
  </si>
  <si>
    <t>SIE614-000001500</t>
  </si>
  <si>
    <t>SIE614-000001501</t>
  </si>
  <si>
    <t>SIE614-000001502</t>
  </si>
  <si>
    <t>SIE614-000001503</t>
  </si>
  <si>
    <t>SIE614-000001504</t>
  </si>
  <si>
    <t>SIE614-000001505</t>
  </si>
  <si>
    <t>SIE614-000001506</t>
  </si>
  <si>
    <t>SIE614-000001507</t>
  </si>
  <si>
    <t>SIE614-000001508</t>
  </si>
  <si>
    <t>SIE614-000001509</t>
  </si>
  <si>
    <t>SIE614-000001510</t>
  </si>
  <si>
    <t>SIE614-000001511</t>
  </si>
  <si>
    <t>SIE614-000001512</t>
  </si>
  <si>
    <t>SIE614-000001513</t>
  </si>
  <si>
    <t>SIE614-000001514</t>
  </si>
  <si>
    <t>SIE614-000001515</t>
  </si>
  <si>
    <t>SIE614-000001516</t>
  </si>
  <si>
    <t>SIE614-000001517</t>
  </si>
  <si>
    <t>SIE614-000001518</t>
  </si>
  <si>
    <t>SIE614-000001519</t>
  </si>
  <si>
    <t>SIE614-000001520</t>
  </si>
  <si>
    <t>SIE614-000001521</t>
  </si>
  <si>
    <t>SIE614-000001522</t>
  </si>
  <si>
    <t>SIE614-000001523</t>
  </si>
  <si>
    <t>SIE614-000001524</t>
  </si>
  <si>
    <t>SIE614-000001525</t>
  </si>
  <si>
    <t>SIE614-000001526</t>
  </si>
  <si>
    <t>SIE614-000001527</t>
  </si>
  <si>
    <t>SIE614-000001528</t>
  </si>
  <si>
    <t>SIE614-000001529</t>
  </si>
  <si>
    <t>SIE614-000001530</t>
  </si>
  <si>
    <t>SIE614-000001531</t>
  </si>
  <si>
    <t>SIE614-000001532</t>
  </si>
  <si>
    <t>SIE614-000001533</t>
  </si>
  <si>
    <t>SIE614-000001534</t>
  </si>
  <si>
    <t>SIE614-000001535</t>
  </si>
  <si>
    <t>SIE614-000001536</t>
  </si>
  <si>
    <t>SIE614-000001537</t>
  </si>
  <si>
    <t>SIE614-000001538</t>
  </si>
  <si>
    <t>SIE614-000001539</t>
  </si>
  <si>
    <t>SIE614-000001540</t>
  </si>
  <si>
    <t>SIE614-000001541</t>
  </si>
  <si>
    <t>SIE614-000001542</t>
  </si>
  <si>
    <t>SIE614-000001543</t>
  </si>
  <si>
    <t>SIE614-000001544</t>
  </si>
  <si>
    <t>SIE614-000001545</t>
  </si>
  <si>
    <t>SIE614-000001546</t>
  </si>
  <si>
    <t>SIE614-000001547</t>
  </si>
  <si>
    <t>SIE614-000001548</t>
  </si>
  <si>
    <t>SIE614-000001549</t>
  </si>
  <si>
    <t>SIE614-000001550</t>
  </si>
  <si>
    <t>SIE614-000001551</t>
  </si>
  <si>
    <t>SIE614-000001552</t>
  </si>
  <si>
    <t>SIE614-000001553</t>
  </si>
  <si>
    <t>SIE614-000001554</t>
  </si>
  <si>
    <t>SIE614-000001555</t>
  </si>
  <si>
    <t>SIE614-000001556</t>
  </si>
  <si>
    <t>SIE614-000001557</t>
  </si>
  <si>
    <t>SIE614-000001558</t>
  </si>
  <si>
    <t>SIE614-000001559</t>
  </si>
  <si>
    <t>SIE614-000001560</t>
  </si>
  <si>
    <t>SIE614-000001561</t>
  </si>
  <si>
    <t>SIE614-000001562</t>
  </si>
  <si>
    <t>SIE614-000001563</t>
  </si>
  <si>
    <t>SIE614-000001564</t>
  </si>
  <si>
    <t>SIE614-000001565</t>
  </si>
  <si>
    <t>SIE614-000001566</t>
  </si>
  <si>
    <t>SIE614-000001567</t>
  </si>
  <si>
    <t>SIE614-000001568</t>
  </si>
  <si>
    <t>SIE614-000001569</t>
  </si>
  <si>
    <t>SIE614-000001570</t>
  </si>
  <si>
    <t>SIE614-000001571</t>
  </si>
  <si>
    <t>SIE614-000001572</t>
  </si>
  <si>
    <t>SIE614-000001573</t>
  </si>
  <si>
    <t>SIE614-000001574</t>
  </si>
  <si>
    <t>SIE614-000001575</t>
  </si>
  <si>
    <t>SIE614-000001576</t>
  </si>
  <si>
    <t>SIE614-000001577</t>
  </si>
  <si>
    <t>SIE614-000001578</t>
  </si>
  <si>
    <t>SIE614-000001579</t>
  </si>
  <si>
    <t>SIE614-000001580</t>
  </si>
  <si>
    <t>SIE614-000001581</t>
  </si>
  <si>
    <t>SIE614-000001582</t>
  </si>
  <si>
    <t>SIE614-000001583</t>
  </si>
  <si>
    <t>SIE614-000001584</t>
  </si>
  <si>
    <t>SIE614-000001585</t>
  </si>
  <si>
    <t>SIE614-000001586</t>
  </si>
  <si>
    <t>SIE614-000001587</t>
  </si>
  <si>
    <t>SIE614-000001588</t>
  </si>
  <si>
    <t>SIE614-000001589</t>
  </si>
  <si>
    <t>SIE614-000001590</t>
  </si>
  <si>
    <t>SIE614-000001591</t>
  </si>
  <si>
    <t>SIE614-000001592</t>
  </si>
  <si>
    <t>SIE614-000001593</t>
  </si>
  <si>
    <t>SIE614-000001594</t>
  </si>
  <si>
    <t>SIE614-000001595</t>
  </si>
  <si>
    <t>SIE614-000001596</t>
  </si>
  <si>
    <t>SIE614-000001597</t>
  </si>
  <si>
    <t>SIE614-000001598</t>
  </si>
  <si>
    <t>SIE614-000001599</t>
  </si>
  <si>
    <t>SIE614-000001600</t>
  </si>
  <si>
    <t>SIE614-000001601</t>
  </si>
  <si>
    <t>SIE614-000001602</t>
  </si>
  <si>
    <t>SIE614-000001603</t>
  </si>
  <si>
    <t>SIE614-000001604</t>
  </si>
  <si>
    <t>SIE614-000001605</t>
  </si>
  <si>
    <t>SIE614-000001606</t>
  </si>
  <si>
    <t>SIE614-000001607</t>
  </si>
  <si>
    <t>SIE614-000001608</t>
  </si>
  <si>
    <t>SIE614-000001609</t>
  </si>
  <si>
    <t>SIE614-000001610</t>
  </si>
  <si>
    <t>SIE614-000001611</t>
  </si>
  <si>
    <t>SIE614-000001612</t>
  </si>
  <si>
    <t>SIE614-000001613</t>
  </si>
  <si>
    <t>SIE614-000001614</t>
  </si>
  <si>
    <t>SIE614-000001615</t>
  </si>
  <si>
    <t>SIE614-000001616</t>
  </si>
  <si>
    <t>SIE614-000001617</t>
  </si>
  <si>
    <t>SIE614-000001618</t>
  </si>
  <si>
    <t>SIE614-000001619</t>
  </si>
  <si>
    <t>SIE614-000001620</t>
  </si>
  <si>
    <t>SIE614-000001621</t>
  </si>
  <si>
    <t>SIE614-000001622</t>
  </si>
  <si>
    <t>SIE614-000001623</t>
  </si>
  <si>
    <t>SIE614-000001624</t>
  </si>
  <si>
    <t>SIE614-000001625</t>
  </si>
  <si>
    <t>SIE614-000001626</t>
  </si>
  <si>
    <t>SIE614-000001627</t>
  </si>
  <si>
    <t>SIE614-000001628</t>
  </si>
  <si>
    <t>SIE614-000001629</t>
  </si>
  <si>
    <t>SIE614-000001630</t>
  </si>
  <si>
    <t>SIE614-000001631</t>
  </si>
  <si>
    <t>SIE614-000001632</t>
  </si>
  <si>
    <t>SIE614-000001633</t>
  </si>
  <si>
    <t>SIE614-000001634</t>
  </si>
  <si>
    <t>SIE614-000001635</t>
  </si>
  <si>
    <t>SIE614-000001636</t>
  </si>
  <si>
    <t>SIE614-000001637</t>
  </si>
  <si>
    <t>SIE614-000001638</t>
  </si>
  <si>
    <t>SIE614-000001639</t>
  </si>
  <si>
    <t>SIE614-000001640</t>
  </si>
  <si>
    <t>SIE614-000001641</t>
  </si>
  <si>
    <t>SIE614-000001642</t>
  </si>
  <si>
    <t>TELEVISOR SMART LED 34"</t>
  </si>
  <si>
    <t>SIE614-000001643</t>
  </si>
  <si>
    <t>SIE614-000001644</t>
  </si>
  <si>
    <t>SIE614-000001645</t>
  </si>
  <si>
    <t>SIE614-000001646</t>
  </si>
  <si>
    <t>SIE614-000001647</t>
  </si>
  <si>
    <t>SIE614-000001648</t>
  </si>
  <si>
    <t>SIE614-000001649</t>
  </si>
  <si>
    <t>SIE614-000001650</t>
  </si>
  <si>
    <t>SIE614-000001651</t>
  </si>
  <si>
    <t>SIE614-000001652</t>
  </si>
  <si>
    <t>CAMARA WEBCAM HD USB</t>
  </si>
  <si>
    <t>SIE614-000001653</t>
  </si>
  <si>
    <t>SIE614-000001654</t>
  </si>
  <si>
    <t>SIE614-000001655</t>
  </si>
  <si>
    <t>SIE614-000001656</t>
  </si>
  <si>
    <t>SIE614-000001657</t>
  </si>
  <si>
    <t>SIE614-000001658</t>
  </si>
  <si>
    <t>SIE614-000001659</t>
  </si>
  <si>
    <t>SIE614-000001660</t>
  </si>
  <si>
    <t>SIE614-000001661</t>
  </si>
  <si>
    <t>SIE614-000001662</t>
  </si>
  <si>
    <t>SIE614-000001663</t>
  </si>
  <si>
    <t>SIE614-000001664</t>
  </si>
  <si>
    <t>CAMARA WEBCAM HD USB CON STAND</t>
  </si>
  <si>
    <t>SIE614-000001665</t>
  </si>
  <si>
    <t>SIE614-000001666</t>
  </si>
  <si>
    <t>DIMM MEMORIA RAM DDR4</t>
  </si>
  <si>
    <t>SIE614-000001667</t>
  </si>
  <si>
    <t>SIE614-000001668</t>
  </si>
  <si>
    <t>SIE614-000001669</t>
  </si>
  <si>
    <t>SIE614-000001670</t>
  </si>
  <si>
    <t>SIE614-000001671</t>
  </si>
  <si>
    <t>SIE614-000001672</t>
  </si>
  <si>
    <t>SIE614-000001673</t>
  </si>
  <si>
    <t>SIE614-000001674</t>
  </si>
  <si>
    <t>DOCKING USB 3.0 HUB</t>
  </si>
  <si>
    <t>SIE614-000001675</t>
  </si>
  <si>
    <t>SIE614-000001676</t>
  </si>
  <si>
    <t>SIE614-000001677</t>
  </si>
  <si>
    <t>SIE614-000001678</t>
  </si>
  <si>
    <t>SIE614-000001679</t>
  </si>
  <si>
    <t>KIT DE ILUMINACION FLOURESCENTE</t>
  </si>
  <si>
    <t>SIE614-000001680</t>
  </si>
  <si>
    <t>SIE614-000001681</t>
  </si>
  <si>
    <t>KVM (KEYBOARD,VIDEO,MOUSE)</t>
  </si>
  <si>
    <t>SIE614-000001682</t>
  </si>
  <si>
    <t>SIE614-000001683</t>
  </si>
  <si>
    <t>SCANNERS FUJITSU FI-8190</t>
  </si>
  <si>
    <t>DIRECCION DE COMPRAS</t>
  </si>
  <si>
    <t>SIE614-000001684</t>
  </si>
  <si>
    <t>SCANNERS DE ESCRITORIO</t>
  </si>
  <si>
    <t>SIE614-000001685</t>
  </si>
  <si>
    <t>SIE617-000001612</t>
  </si>
  <si>
    <t>IMPRESORA DE CARNETS</t>
  </si>
  <si>
    <t>PROTECOM PLAZA CENTRAL</t>
  </si>
  <si>
    <t>SIE617-000001613</t>
  </si>
  <si>
    <t>LAMINADORA DE CARNETS</t>
  </si>
  <si>
    <t>2</t>
  </si>
  <si>
    <t>MOBILIARIO Y EQUIP. DE OFICINA</t>
  </si>
  <si>
    <t>SIE617-000001615</t>
  </si>
  <si>
    <t>CONDENSADOR DE AIRE 5 TONS</t>
  </si>
  <si>
    <t>1206010004</t>
  </si>
  <si>
    <t>Equipo de Computación</t>
  </si>
  <si>
    <t>1206010006</t>
  </si>
  <si>
    <t>Equipo de Comunicación y Señalamiento</t>
  </si>
  <si>
    <t>1206010007</t>
  </si>
  <si>
    <t>Equipo y Muebles de Oficina</t>
  </si>
  <si>
    <t xml:space="preserve">                          -  </t>
  </si>
  <si>
    <t>Billing classification</t>
  </si>
  <si>
    <t xml:space="preserve">FEBRERO </t>
  </si>
  <si>
    <t>Total Ingresos a marzo</t>
  </si>
  <si>
    <t>B22</t>
  </si>
  <si>
    <t>Autorizacion Puesta en Servicio de Obras Electricas</t>
  </si>
  <si>
    <t>B23</t>
  </si>
  <si>
    <t>Emision Permiso Interconexion Prov. Obra Elect. al SENI Adic</t>
  </si>
  <si>
    <t>B24</t>
  </si>
  <si>
    <t>Autorizacion Usuario No Regulado Individual</t>
  </si>
  <si>
    <t>B29</t>
  </si>
  <si>
    <t>Concesion Def. Explot. Obra Elect. de Generac. No Convencion</t>
  </si>
  <si>
    <t>B33</t>
  </si>
  <si>
    <t>Certif. Prop. Lineas Elects. Inspeccion "in Situ" el D.N.</t>
  </si>
  <si>
    <t>B34</t>
  </si>
  <si>
    <t>Certif. Prop. Lineas Elects. Inspec. "in Situ"  Int. Pais</t>
  </si>
  <si>
    <t>B37</t>
  </si>
  <si>
    <t>Certificacion Sobre Salidas y Entradas de Circuitos de Distr</t>
  </si>
  <si>
    <t>B39</t>
  </si>
  <si>
    <t>Certificaciones de Documentos</t>
  </si>
  <si>
    <t>B39A</t>
  </si>
  <si>
    <t>Documentos Produccido por SIE</t>
  </si>
  <si>
    <t>B40</t>
  </si>
  <si>
    <t>Fotocopia Certificada de Documento SIE</t>
  </si>
  <si>
    <t>B41</t>
  </si>
  <si>
    <t>Fotocopia Certif. Decision PROTECOM sobre Reclamac. Usuario</t>
  </si>
  <si>
    <r>
      <rPr>
        <b/>
        <sz val="11"/>
        <color theme="1"/>
        <rFont val="Calibri"/>
        <family val="2"/>
        <scheme val="minor"/>
      </rPr>
      <t>Nota.</t>
    </r>
    <r>
      <rPr>
        <sz val="11"/>
        <color theme="1"/>
        <rFont val="Calibri"/>
        <family val="2"/>
        <scheme val="minor"/>
      </rPr>
      <t xml:space="preserve"> A partir del mes de marzo empezamos a considerar los otros ingresos como parte del informe de ejecución presupuestaria</t>
    </r>
  </si>
  <si>
    <t>Total de ingresos</t>
  </si>
  <si>
    <t>Al 10 de abril 2023</t>
  </si>
  <si>
    <t xml:space="preserve">Adquisición de activos al 31 de marzo </t>
  </si>
  <si>
    <t>261101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</si>
  <si>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31 de marzo 2023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</si>
  <si>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</si>
  <si>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Presupuesto Vigente</t>
  </si>
  <si>
    <t>Presupuesto Formulado</t>
  </si>
  <si>
    <t>Otros ingresos</t>
  </si>
  <si>
    <t>Partida Fondos Propios Ley 125-01</t>
  </si>
  <si>
    <t xml:space="preserve">Total Ejecución </t>
  </si>
  <si>
    <t xml:space="preserve">                       ______________________________________________          ______________________________________________       ______________________________________________</t>
  </si>
  <si>
    <t xml:space="preserve">                                        Amarilis Abreu Marte                                                                                                    Laura Martínez                                                                 Armidis Henriquez</t>
  </si>
  <si>
    <t xml:space="preserve">                           Encargada Ejecución Presupuestaria                                                                   Gerente de Ejecución Presupuestaria                               Directora 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</si>
</sst>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* #,##0.000_);_(* \(#,##0.000\);_(* &quot;-&quot;??_);_(@_)"/>
    <numFmt numFmtId="167" formatCode="[$-10409]dd/mm/yyyy"/>
    <numFmt numFmtId="168" formatCode="[$-10409]#,##0;\(#,##0\)"/>
    <numFmt numFmtId="169" formatCode="[$-10409]#,##0.00;\(#,##0.00\)"/>
    <numFmt numFmtId="170" formatCode="[$-10409]0;\(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Segoe UI"/>
      <family val="2"/>
    </font>
    <font>
      <sz val="11"/>
      <name val="Calibr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0"/>
      <color rgb="FF000000"/>
      <name val="Segoe UI"/>
      <family val="2"/>
    </font>
    <font>
      <b/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rgb="FFC0C0C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1" fillId="0" borderId="0" xfId="1" applyFont="1" applyBorder="1" applyAlignment="1">
      <alignment horizontal="center"/>
    </xf>
    <xf numFmtId="43" fontId="2" fillId="0" borderId="0" xfId="0" applyNumberFormat="1" applyFont="1"/>
    <xf numFmtId="0" fontId="0" fillId="8" borderId="0" xfId="0" applyFill="1"/>
    <xf numFmtId="0" fontId="2" fillId="8" borderId="0" xfId="0" applyFont="1" applyFill="1" applyAlignment="1">
      <alignment horizontal="center"/>
    </xf>
    <xf numFmtId="43" fontId="2" fillId="8" borderId="0" xfId="1" applyFont="1" applyFill="1"/>
    <xf numFmtId="43" fontId="2" fillId="8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0" fontId="7" fillId="0" borderId="0" xfId="0" applyFont="1"/>
    <xf numFmtId="43" fontId="4" fillId="0" borderId="0" xfId="1" applyFont="1" applyAlignment="1">
      <alignment horizontal="center"/>
    </xf>
    <xf numFmtId="166" fontId="2" fillId="0" borderId="0" xfId="1" applyNumberFormat="1" applyFont="1"/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0" xfId="0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4" fillId="0" borderId="0" xfId="0" applyFont="1"/>
    <xf numFmtId="164" fontId="0" fillId="7" borderId="9" xfId="0" applyNumberFormat="1" applyFill="1" applyBorder="1" applyAlignment="1">
      <alignment vertical="center" wrapText="1"/>
    </xf>
    <xf numFmtId="43" fontId="0" fillId="7" borderId="9" xfId="0" applyNumberFormat="1" applyFill="1" applyBorder="1"/>
    <xf numFmtId="164" fontId="0" fillId="7" borderId="0" xfId="0" applyNumberFormat="1" applyFill="1"/>
    <xf numFmtId="0" fontId="2" fillId="7" borderId="0" xfId="0" applyFont="1" applyFill="1"/>
    <xf numFmtId="0" fontId="2" fillId="7" borderId="6" xfId="0" applyFont="1" applyFill="1" applyBorder="1"/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vertical="center" wrapText="1" indent="1"/>
    </xf>
    <xf numFmtId="164" fontId="4" fillId="4" borderId="7" xfId="0" applyNumberFormat="1" applyFont="1" applyFill="1" applyBorder="1" applyAlignment="1">
      <alignment horizontal="left" vertical="center" wrapText="1" indent="1"/>
    </xf>
    <xf numFmtId="4" fontId="2" fillId="3" borderId="2" xfId="0" applyNumberFormat="1" applyFont="1" applyFill="1" applyBorder="1"/>
    <xf numFmtId="4" fontId="4" fillId="4" borderId="0" xfId="0" applyNumberFormat="1" applyFont="1" applyFill="1" applyAlignment="1">
      <alignment horizontal="center" wrapText="1"/>
    </xf>
    <xf numFmtId="4" fontId="2" fillId="0" borderId="4" xfId="1" applyNumberFormat="1" applyFont="1" applyBorder="1" applyAlignment="1">
      <alignment horizontal="left" wrapText="1"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1" applyNumberFormat="1" applyFont="1" applyAlignment="1"/>
    <xf numFmtId="4" fontId="8" fillId="0" borderId="0" xfId="0" applyNumberFormat="1" applyFont="1"/>
    <xf numFmtId="4" fontId="3" fillId="0" borderId="0" xfId="0" applyNumberFormat="1" applyFont="1"/>
    <xf numFmtId="43" fontId="7" fillId="0" borderId="0" xfId="1" applyFont="1"/>
    <xf numFmtId="0" fontId="11" fillId="0" borderId="0" xfId="0" applyFont="1"/>
    <xf numFmtId="43" fontId="11" fillId="0" borderId="0" xfId="1" applyFont="1"/>
    <xf numFmtId="0" fontId="12" fillId="9" borderId="15" xfId="0" applyFont="1" applyFill="1" applyBorder="1" applyAlignment="1">
      <alignment horizontal="center" vertical="top" wrapText="1" readingOrder="1"/>
    </xf>
    <xf numFmtId="0" fontId="13" fillId="9" borderId="15" xfId="0" applyFont="1" applyFill="1" applyBorder="1" applyAlignment="1">
      <alignment horizontal="center" vertical="top" wrapText="1" readingOrder="1"/>
    </xf>
    <xf numFmtId="43" fontId="13" fillId="9" borderId="15" xfId="1" applyFont="1" applyFill="1" applyBorder="1" applyAlignment="1">
      <alignment horizontal="center" vertical="top" wrapText="1" readingOrder="1"/>
    </xf>
    <xf numFmtId="0" fontId="10" fillId="10" borderId="16" xfId="0" applyFont="1" applyFill="1" applyBorder="1" applyAlignment="1">
      <alignment vertical="top" wrapText="1" readingOrder="1"/>
    </xf>
    <xf numFmtId="0" fontId="10" fillId="10" borderId="17" xfId="0" applyFont="1" applyFill="1" applyBorder="1" applyAlignment="1">
      <alignment vertical="top" wrapText="1" readingOrder="1"/>
    </xf>
    <xf numFmtId="167" fontId="14" fillId="10" borderId="17" xfId="0" applyNumberFormat="1" applyFont="1" applyFill="1" applyBorder="1" applyAlignment="1">
      <alignment vertical="top" wrapText="1" readingOrder="1"/>
    </xf>
    <xf numFmtId="43" fontId="14" fillId="10" borderId="17" xfId="1" applyFont="1" applyFill="1" applyBorder="1" applyAlignment="1">
      <alignment vertical="top" wrapText="1" readingOrder="1"/>
    </xf>
    <xf numFmtId="168" fontId="14" fillId="10" borderId="17" xfId="0" applyNumberFormat="1" applyFont="1" applyFill="1" applyBorder="1" applyAlignment="1">
      <alignment horizontal="right" vertical="top" wrapText="1" readingOrder="1"/>
    </xf>
    <xf numFmtId="169" fontId="14" fillId="10" borderId="17" xfId="0" applyNumberFormat="1" applyFont="1" applyFill="1" applyBorder="1" applyAlignment="1">
      <alignment horizontal="right" vertical="top" wrapText="1" readingOrder="1"/>
    </xf>
    <xf numFmtId="170" fontId="14" fillId="10" borderId="17" xfId="0" applyNumberFormat="1" applyFont="1" applyFill="1" applyBorder="1" applyAlignment="1">
      <alignment horizontal="right" vertical="top" wrapText="1" readingOrder="1"/>
    </xf>
    <xf numFmtId="0" fontId="14" fillId="10" borderId="17" xfId="0" applyFont="1" applyFill="1" applyBorder="1" applyAlignment="1">
      <alignment horizontal="right" vertical="top" wrapText="1" readingOrder="1"/>
    </xf>
    <xf numFmtId="0" fontId="10" fillId="5" borderId="16" xfId="0" applyFont="1" applyFill="1" applyBorder="1" applyAlignment="1">
      <alignment vertical="top" wrapText="1" readingOrder="1"/>
    </xf>
    <xf numFmtId="0" fontId="10" fillId="5" borderId="17" xfId="0" applyFont="1" applyFill="1" applyBorder="1" applyAlignment="1">
      <alignment vertical="top" wrapText="1" readingOrder="1"/>
    </xf>
    <xf numFmtId="167" fontId="14" fillId="5" borderId="17" xfId="0" applyNumberFormat="1" applyFont="1" applyFill="1" applyBorder="1" applyAlignment="1">
      <alignment vertical="top" wrapText="1" readingOrder="1"/>
    </xf>
    <xf numFmtId="43" fontId="14" fillId="5" borderId="17" xfId="1" applyFont="1" applyFill="1" applyBorder="1" applyAlignment="1">
      <alignment vertical="top" wrapText="1" readingOrder="1"/>
    </xf>
    <xf numFmtId="168" fontId="14" fillId="5" borderId="17" xfId="0" applyNumberFormat="1" applyFont="1" applyFill="1" applyBorder="1" applyAlignment="1">
      <alignment horizontal="right" vertical="top" wrapText="1" readingOrder="1"/>
    </xf>
    <xf numFmtId="169" fontId="14" fillId="5" borderId="17" xfId="0" applyNumberFormat="1" applyFont="1" applyFill="1" applyBorder="1" applyAlignment="1">
      <alignment horizontal="right" vertical="top" wrapText="1" readingOrder="1"/>
    </xf>
    <xf numFmtId="170" fontId="14" fillId="5" borderId="17" xfId="0" applyNumberFormat="1" applyFont="1" applyFill="1" applyBorder="1" applyAlignment="1">
      <alignment horizontal="right" vertical="top" wrapText="1" readingOrder="1"/>
    </xf>
    <xf numFmtId="0" fontId="14" fillId="5" borderId="17" xfId="0" applyFont="1" applyFill="1" applyBorder="1" applyAlignment="1">
      <alignment horizontal="right" vertical="top" wrapText="1" readingOrder="1"/>
    </xf>
    <xf numFmtId="0" fontId="10" fillId="5" borderId="18" xfId="0" applyFont="1" applyFill="1" applyBorder="1" applyAlignment="1">
      <alignment vertical="top" wrapText="1" readingOrder="1"/>
    </xf>
    <xf numFmtId="0" fontId="10" fillId="5" borderId="19" xfId="0" applyFont="1" applyFill="1" applyBorder="1" applyAlignment="1">
      <alignment vertical="top" wrapText="1" readingOrder="1"/>
    </xf>
    <xf numFmtId="167" fontId="14" fillId="5" borderId="19" xfId="0" applyNumberFormat="1" applyFont="1" applyFill="1" applyBorder="1" applyAlignment="1">
      <alignment vertical="top" wrapText="1" readingOrder="1"/>
    </xf>
    <xf numFmtId="43" fontId="14" fillId="5" borderId="19" xfId="1" applyFont="1" applyFill="1" applyBorder="1" applyAlignment="1">
      <alignment vertical="top" wrapText="1" readingOrder="1"/>
    </xf>
    <xf numFmtId="168" fontId="14" fillId="5" borderId="19" xfId="0" applyNumberFormat="1" applyFont="1" applyFill="1" applyBorder="1" applyAlignment="1">
      <alignment horizontal="right" vertical="top" wrapText="1" readingOrder="1"/>
    </xf>
    <xf numFmtId="169" fontId="14" fillId="5" borderId="19" xfId="0" applyNumberFormat="1" applyFont="1" applyFill="1" applyBorder="1" applyAlignment="1">
      <alignment horizontal="right" vertical="top" wrapText="1" readingOrder="1"/>
    </xf>
    <xf numFmtId="170" fontId="14" fillId="5" borderId="19" xfId="0" applyNumberFormat="1" applyFont="1" applyFill="1" applyBorder="1" applyAlignment="1">
      <alignment horizontal="right" vertical="top" wrapText="1" readingOrder="1"/>
    </xf>
    <xf numFmtId="0" fontId="14" fillId="5" borderId="19" xfId="0" applyFont="1" applyFill="1" applyBorder="1" applyAlignment="1">
      <alignment horizontal="right" vertical="top" wrapText="1" readingOrder="1"/>
    </xf>
    <xf numFmtId="43" fontId="15" fillId="0" borderId="0" xfId="1" applyFont="1"/>
    <xf numFmtId="0" fontId="15" fillId="0" borderId="0" xfId="0" applyFont="1"/>
    <xf numFmtId="169" fontId="15" fillId="0" borderId="0" xfId="0" applyNumberFormat="1" applyFont="1"/>
    <xf numFmtId="165" fontId="7" fillId="0" borderId="0" xfId="0" applyNumberFormat="1" applyFont="1"/>
    <xf numFmtId="43" fontId="15" fillId="0" borderId="0" xfId="0" applyNumberFormat="1" applyFont="1"/>
    <xf numFmtId="0" fontId="16" fillId="0" borderId="20" xfId="0" applyFont="1" applyBorder="1" applyAlignment="1">
      <alignment horizontal="center" vertical="top" wrapText="1" readingOrder="1"/>
    </xf>
    <xf numFmtId="0" fontId="17" fillId="0" borderId="0" xfId="0" applyFont="1" applyAlignment="1">
      <alignment horizontal="center" vertical="top" wrapText="1" readingOrder="1"/>
    </xf>
    <xf numFmtId="43" fontId="17" fillId="0" borderId="0" xfId="1" applyFont="1" applyFill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 readingOrder="1"/>
    </xf>
    <xf numFmtId="43" fontId="18" fillId="0" borderId="0" xfId="1" applyFont="1" applyFill="1" applyAlignment="1">
      <alignment horizontal="left" vertical="top" wrapText="1" readingOrder="1"/>
    </xf>
    <xf numFmtId="43" fontId="16" fillId="0" borderId="0" xfId="1" applyFont="1" applyFill="1" applyAlignment="1">
      <alignment horizontal="left" vertical="top" wrapText="1" readingOrder="1"/>
    </xf>
    <xf numFmtId="0" fontId="11" fillId="11" borderId="7" xfId="0" applyFont="1" applyFill="1" applyBorder="1"/>
    <xf numFmtId="43" fontId="11" fillId="11" borderId="7" xfId="1" applyFont="1" applyFill="1" applyBorder="1"/>
    <xf numFmtId="43" fontId="16" fillId="0" borderId="0" xfId="0" applyNumberFormat="1" applyFont="1" applyAlignment="1">
      <alignment horizontal="left" vertical="top" wrapText="1" readingOrder="1"/>
    </xf>
    <xf numFmtId="0" fontId="19" fillId="0" borderId="0" xfId="0" applyFont="1"/>
    <xf numFmtId="43" fontId="19" fillId="0" borderId="0" xfId="1" applyFont="1"/>
    <xf numFmtId="49" fontId="19" fillId="0" borderId="0" xfId="0" applyNumberFormat="1" applyFont="1" applyAlignment="1">
      <alignment horizontal="left"/>
    </xf>
    <xf numFmtId="43" fontId="2" fillId="0" borderId="0" xfId="1" applyFont="1" applyBorder="1" applyAlignment="1"/>
    <xf numFmtId="0" fontId="4" fillId="4" borderId="7" xfId="0" applyFont="1" applyFill="1" applyBorder="1" applyAlignment="1">
      <alignment horizontal="left" vertical="center" wrapText="1"/>
    </xf>
    <xf numFmtId="43" fontId="1" fillId="0" borderId="0" xfId="1" applyFont="1"/>
    <xf numFmtId="4" fontId="2" fillId="5" borderId="0" xfId="0" applyNumberFormat="1" applyFont="1" applyFill="1" applyAlignment="1">
      <alignment horizontal="right" wrapText="1"/>
    </xf>
    <xf numFmtId="43" fontId="2" fillId="5" borderId="5" xfId="1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43" fontId="2" fillId="0" borderId="4" xfId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2" fillId="0" borderId="0" xfId="1" applyFont="1" applyAlignment="1">
      <alignment horizontal="right" wrapText="1"/>
    </xf>
    <xf numFmtId="4" fontId="2" fillId="5" borderId="5" xfId="0" applyNumberFormat="1" applyFont="1" applyFill="1" applyBorder="1" applyAlignment="1">
      <alignment horizontal="right" wrapText="1"/>
    </xf>
    <xf numFmtId="164" fontId="2" fillId="5" borderId="5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4" fillId="4" borderId="0" xfId="0" applyNumberFormat="1" applyFont="1" applyFill="1" applyAlignment="1">
      <alignment horizontal="right" wrapText="1"/>
    </xf>
    <xf numFmtId="164" fontId="2" fillId="4" borderId="0" xfId="0" applyNumberFormat="1" applyFont="1" applyFill="1" applyAlignment="1">
      <alignment horizontal="right" wrapText="1"/>
    </xf>
    <xf numFmtId="43" fontId="2" fillId="4" borderId="0" xfId="1" applyFont="1" applyFill="1" applyBorder="1" applyAlignment="1">
      <alignment horizontal="right" wrapText="1"/>
    </xf>
    <xf numFmtId="43" fontId="2" fillId="4" borderId="0" xfId="1" applyFont="1" applyFill="1" applyAlignment="1">
      <alignment horizontal="right" wrapText="1"/>
    </xf>
    <xf numFmtId="0" fontId="0" fillId="12" borderId="0" xfId="0" applyFill="1"/>
    <xf numFmtId="0" fontId="4" fillId="13" borderId="0" xfId="0" applyFont="1" applyFill="1" applyAlignment="1">
      <alignment horizontal="center" wrapText="1"/>
    </xf>
    <xf numFmtId="43" fontId="2" fillId="12" borderId="0" xfId="1" applyFont="1" applyFill="1" applyBorder="1" applyAlignment="1">
      <alignment horizontal="left" wrapText="1"/>
    </xf>
    <xf numFmtId="40" fontId="2" fillId="12" borderId="0" xfId="1" applyNumberFormat="1" applyFont="1" applyFill="1" applyBorder="1" applyAlignment="1">
      <alignment wrapText="1"/>
    </xf>
    <xf numFmtId="40" fontId="0" fillId="12" borderId="0" xfId="1" applyNumberFormat="1" applyFont="1" applyFill="1" applyBorder="1" applyAlignment="1"/>
    <xf numFmtId="40" fontId="2" fillId="12" borderId="0" xfId="1" applyNumberFormat="1" applyFont="1" applyFill="1" applyBorder="1" applyAlignment="1"/>
    <xf numFmtId="40" fontId="0" fillId="12" borderId="0" xfId="0" applyNumberFormat="1" applyFill="1"/>
    <xf numFmtId="164" fontId="2" fillId="13" borderId="0" xfId="0" applyNumberFormat="1" applyFont="1" applyFill="1" applyAlignment="1">
      <alignment horizontal="right" wrapText="1"/>
    </xf>
    <xf numFmtId="0" fontId="0" fillId="12" borderId="0" xfId="0" applyFill="1" applyAlignment="1">
      <alignment horizontal="right"/>
    </xf>
    <xf numFmtId="164" fontId="2" fillId="12" borderId="4" xfId="0" applyNumberFormat="1" applyFont="1" applyFill="1" applyBorder="1" applyAlignment="1">
      <alignment horizontal="right" wrapText="1"/>
    </xf>
    <xf numFmtId="164" fontId="2" fillId="13" borderId="5" xfId="0" applyNumberFormat="1" applyFont="1" applyFill="1" applyBorder="1" applyAlignment="1">
      <alignment horizontal="right" wrapText="1"/>
    </xf>
    <xf numFmtId="4" fontId="19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0" applyFont="1" applyAlignment="1"/>
    <xf numFmtId="0" fontId="4" fillId="0" borderId="0" xfId="0" applyFont="1" applyAlignment="1"/>
    <xf numFmtId="43" fontId="2" fillId="5" borderId="0" xfId="1" applyFont="1" applyFill="1" applyAlignment="1">
      <alignment horizontal="right" wrapText="1"/>
    </xf>
  </cellXfs>
  <cellStyles count="3">
    <cellStyle name="Millares" xfId="1" builtinId="3"/>
    <cellStyle name="Normal" xfId="0" builtinId="0"/>
    <cellStyle name="Porcentaje" xfId="2" builtinId="5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7270872" cy="14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04526B-E4BB-43A9-94C5-133AF7E9B3AE}" name="Tabla110" displayName="Tabla110" ref="A46:F57" totalsRowShown="0" headerRowDxfId="7" dataDxfId="6">
  <autoFilter ref="A46:F57" xr:uid="{2104526B-E4BB-43A9-94C5-133AF7E9B3AE}"/>
  <tableColumns count="6">
    <tableColumn id="1" xr3:uid="{60F7561F-CEC4-492B-89EF-42EB0EE07553}" name="Billing classification" dataDxfId="5"/>
    <tableColumn id="2" xr3:uid="{D7896F42-DBCC-40BB-AC48-C95F10827C17}" name="Descripción" dataDxfId="4"/>
    <tableColumn id="3" xr3:uid="{707D5217-9FBB-49F2-B172-BC4CA5D4040A}" name="ENERO" dataDxfId="3" dataCellStyle="Millares"/>
    <tableColumn id="4" xr3:uid="{ED9CDF2D-7A3F-4106-95BE-A6A5E1C9BCBE}" name="FEBRERO " dataDxfId="2" dataCellStyle="Millares"/>
    <tableColumn id="5" xr3:uid="{46656B9B-9180-440F-9DEB-EDD379F4B7F3}" name="MARZO" dataDxfId="1" dataCellStyle="Millares"/>
    <tableColumn id="6" xr3:uid="{A491FA57-63FA-42F7-B3D2-EF55CB9DF000}" name="Total Ingresos a marzo" dataDxfId="0">
      <calculatedColumnFormula>+Tabla110[[#This Row],[ENERO]]+Tabla110[[#This Row],[FEBRERO ]]+Tabla110[[#This Row],[MARZO]]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C226"/>
  <sheetViews>
    <sheetView tabSelected="1" view="pageBreakPreview" zoomScale="70" zoomScaleNormal="115" zoomScaleSheetLayoutView="70" workbookViewId="0">
      <selection activeCell="H16" sqref="H16"/>
    </sheetView>
  </sheetViews>
  <sheetFormatPr baseColWidth="10" defaultColWidth="9.140625" defaultRowHeight="15" x14ac:dyDescent="0.25"/>
  <cols>
    <col min="1" max="1" width="52.7109375" customWidth="1"/>
    <col min="2" max="2" width="23.7109375" style="19" customWidth="1"/>
    <col min="3" max="3" width="18.85546875" customWidth="1"/>
    <col min="4" max="4" width="22.85546875" bestFit="1" customWidth="1"/>
    <col min="5" max="5" width="2.7109375" style="1" customWidth="1"/>
    <col min="6" max="6" width="22" customWidth="1"/>
    <col min="7" max="7" width="19.7109375" customWidth="1"/>
    <col min="8" max="8" width="20.5703125" customWidth="1"/>
    <col min="9" max="9" width="5.7109375" hidden="1" customWidth="1"/>
    <col min="10" max="10" width="6.85546875" hidden="1" customWidth="1"/>
    <col min="11" max="11" width="6.5703125" hidden="1" customWidth="1"/>
    <col min="12" max="12" width="5.7109375" hidden="1" customWidth="1"/>
    <col min="13" max="13" width="8" hidden="1" customWidth="1"/>
    <col min="14" max="14" width="12.5703125" hidden="1" customWidth="1"/>
    <col min="15" max="15" width="9.28515625" hidden="1" customWidth="1"/>
    <col min="16" max="16" width="12.140625" hidden="1" customWidth="1"/>
    <col min="17" max="17" width="10.85546875" hidden="1" customWidth="1"/>
    <col min="18" max="18" width="25.140625" style="27" customWidth="1"/>
    <col min="20" max="27" width="6" customWidth="1"/>
    <col min="28" max="29" width="7" customWidth="1"/>
  </cols>
  <sheetData>
    <row r="1" spans="1:29" x14ac:dyDescent="0.25">
      <c r="A1" s="172"/>
      <c r="B1" s="172"/>
      <c r="E1"/>
    </row>
    <row r="2" spans="1:29" x14ac:dyDescent="0.25">
      <c r="A2" s="172"/>
      <c r="B2" s="172"/>
      <c r="E2"/>
    </row>
    <row r="3" spans="1:29" x14ac:dyDescent="0.25">
      <c r="A3" s="172"/>
      <c r="B3" s="172"/>
      <c r="E3"/>
    </row>
    <row r="4" spans="1:29" x14ac:dyDescent="0.25">
      <c r="A4" s="172"/>
      <c r="B4" s="172"/>
      <c r="E4"/>
    </row>
    <row r="5" spans="1:29" x14ac:dyDescent="0.25">
      <c r="A5" s="172"/>
      <c r="B5" s="172"/>
      <c r="E5"/>
    </row>
    <row r="6" spans="1:29" x14ac:dyDescent="0.25">
      <c r="A6" s="172"/>
      <c r="B6" s="172"/>
      <c r="E6"/>
    </row>
    <row r="7" spans="1:29" ht="18.75" x14ac:dyDescent="0.3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</row>
    <row r="8" spans="1:29" ht="15.75" x14ac:dyDescent="0.25">
      <c r="A8" s="174" t="s">
        <v>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</row>
    <row r="9" spans="1:29" ht="15.75" x14ac:dyDescent="0.25">
      <c r="A9" s="174" t="s">
        <v>506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</row>
    <row r="10" spans="1:29" x14ac:dyDescent="0.25">
      <c r="A10" s="175" t="s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</row>
    <row r="11" spans="1:29" ht="15" customHeight="1" x14ac:dyDescent="0.25">
      <c r="A11" s="5"/>
      <c r="B11" s="83"/>
      <c r="C11" s="26"/>
      <c r="D11" s="26"/>
      <c r="E11" s="159"/>
      <c r="F11" s="176" t="s">
        <v>93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</row>
    <row r="12" spans="1:29" ht="31.5" x14ac:dyDescent="0.25">
      <c r="A12" s="6" t="s">
        <v>2</v>
      </c>
      <c r="B12" s="84" t="s">
        <v>106</v>
      </c>
      <c r="C12" s="7" t="s">
        <v>92</v>
      </c>
      <c r="D12" s="7" t="s">
        <v>1011</v>
      </c>
      <c r="E12" s="160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7" t="s">
        <v>12</v>
      </c>
      <c r="P12" s="7" t="s">
        <v>13</v>
      </c>
      <c r="Q12" s="7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85"/>
      <c r="C13" s="10"/>
      <c r="D13" s="10"/>
      <c r="E13" s="16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21" customHeight="1" x14ac:dyDescent="0.25">
      <c r="A14" s="12" t="s">
        <v>16</v>
      </c>
      <c r="B14" s="87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162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0</v>
      </c>
      <c r="J14" s="14">
        <f>+J15+J16+J17+J19+J18</f>
        <v>0</v>
      </c>
      <c r="K14" s="15">
        <f t="shared" ref="K14:Q14" si="0">+K15+K16+K17+K19+K18</f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>+F14+G14+H14+I14+J14+K14+L14+M14+N14+O14+P14+Q14</f>
        <v>154019900</v>
      </c>
      <c r="T14" s="16"/>
    </row>
    <row r="15" spans="1:29" ht="24.95" customHeight="1" x14ac:dyDescent="0.25">
      <c r="A15" s="17" t="s">
        <v>17</v>
      </c>
      <c r="B15" s="86">
        <v>655802812</v>
      </c>
      <c r="C15" s="18"/>
      <c r="D15" s="18">
        <f>+B15+C15</f>
        <v>655802812</v>
      </c>
      <c r="E15" s="163"/>
      <c r="F15" s="2">
        <v>40884299</v>
      </c>
      <c r="G15" s="2">
        <v>42540514</v>
      </c>
      <c r="H15" s="2">
        <v>45458009</v>
      </c>
      <c r="I15" s="2"/>
      <c r="J15" s="2"/>
      <c r="K15" s="2"/>
      <c r="L15" s="2"/>
      <c r="M15" s="2"/>
      <c r="N15" s="2"/>
      <c r="O15" s="2"/>
      <c r="P15" s="2"/>
      <c r="Q15" s="2"/>
      <c r="R15" s="2">
        <f t="shared" ref="R15:R78" si="1">+F15+G15+H15+I15+J15+K15+L15+M15+N15+O15+P15+Q15</f>
        <v>128882822</v>
      </c>
    </row>
    <row r="16" spans="1:29" ht="24.95" customHeight="1" x14ac:dyDescent="0.25">
      <c r="A16" s="17" t="s">
        <v>18</v>
      </c>
      <c r="B16" s="86">
        <v>37713685</v>
      </c>
      <c r="C16" s="18"/>
      <c r="D16" s="18">
        <f t="shared" ref="D16:D19" si="2">+B16+C16</f>
        <v>37713685</v>
      </c>
      <c r="E16" s="163"/>
      <c r="F16" s="2">
        <v>2659255</v>
      </c>
      <c r="G16" s="11">
        <v>2606592</v>
      </c>
      <c r="H16" s="2">
        <v>2871558</v>
      </c>
      <c r="I16" s="2"/>
      <c r="J16" s="2"/>
      <c r="K16" s="2"/>
      <c r="L16" s="2"/>
      <c r="M16" s="2"/>
      <c r="N16" s="2"/>
      <c r="O16" s="2"/>
      <c r="P16" s="2"/>
      <c r="Q16" s="2"/>
      <c r="R16" s="2">
        <f t="shared" si="1"/>
        <v>8137405</v>
      </c>
    </row>
    <row r="17" spans="1:18" ht="24.95" customHeight="1" x14ac:dyDescent="0.25">
      <c r="A17" s="17" t="s">
        <v>19</v>
      </c>
      <c r="B17" s="86">
        <v>331800</v>
      </c>
      <c r="C17" s="18"/>
      <c r="D17" s="18">
        <f t="shared" si="2"/>
        <v>331800</v>
      </c>
      <c r="E17" s="163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 t="shared" si="1"/>
        <v>0</v>
      </c>
    </row>
    <row r="18" spans="1:18" ht="24.95" customHeight="1" x14ac:dyDescent="0.25">
      <c r="A18" s="17" t="s">
        <v>20</v>
      </c>
      <c r="B18" s="86">
        <v>119182767</v>
      </c>
      <c r="C18" s="18"/>
      <c r="D18" s="18">
        <f t="shared" si="2"/>
        <v>119182767</v>
      </c>
      <c r="E18" s="163"/>
      <c r="F18" s="2">
        <v>20075</v>
      </c>
      <c r="G18" s="11">
        <v>44486</v>
      </c>
      <c r="H18" s="11">
        <v>326085</v>
      </c>
      <c r="I18" s="2"/>
      <c r="J18" s="2"/>
      <c r="K18" s="19"/>
      <c r="L18" s="11"/>
      <c r="M18" s="11"/>
      <c r="O18" s="11"/>
      <c r="P18" s="11"/>
      <c r="Q18" s="11"/>
      <c r="R18" s="11">
        <f t="shared" si="1"/>
        <v>390646</v>
      </c>
    </row>
    <row r="19" spans="1:18" ht="24.95" customHeight="1" x14ac:dyDescent="0.25">
      <c r="A19" s="17" t="s">
        <v>21</v>
      </c>
      <c r="B19" s="86">
        <v>81901989</v>
      </c>
      <c r="C19" s="18"/>
      <c r="D19" s="18">
        <f t="shared" si="2"/>
        <v>81901989</v>
      </c>
      <c r="E19" s="163"/>
      <c r="F19" s="2">
        <v>5334671</v>
      </c>
      <c r="G19" s="11">
        <v>5506271</v>
      </c>
      <c r="H19" s="11">
        <v>5768085</v>
      </c>
      <c r="I19" s="2"/>
      <c r="J19" s="2"/>
      <c r="K19" s="11"/>
      <c r="L19" s="11"/>
      <c r="M19" s="11"/>
      <c r="N19" s="20"/>
      <c r="O19" s="11"/>
      <c r="P19" s="11"/>
      <c r="Q19" s="11"/>
      <c r="R19" s="11">
        <f t="shared" si="1"/>
        <v>16609027</v>
      </c>
    </row>
    <row r="20" spans="1:18" ht="24.95" customHeight="1" x14ac:dyDescent="0.25">
      <c r="A20" s="12" t="s">
        <v>22</v>
      </c>
      <c r="B20" s="87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486063671</v>
      </c>
      <c r="E20" s="164"/>
      <c r="F20" s="14">
        <f>+F21+F22+F23+F24+F25+F26+F27+F28+F29</f>
        <v>13027253</v>
      </c>
      <c r="G20" s="14">
        <f t="shared" ref="G20:O20" si="3">+G21+G22+G23+G24+G25+G26+G27+G28+G29</f>
        <v>8924283</v>
      </c>
      <c r="H20" s="14">
        <f t="shared" si="3"/>
        <v>24454636</v>
      </c>
      <c r="I20" s="14">
        <f t="shared" si="3"/>
        <v>0</v>
      </c>
      <c r="J20" s="14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29">
        <f t="shared" si="3"/>
        <v>0</v>
      </c>
      <c r="O20" s="29">
        <f t="shared" si="3"/>
        <v>0</v>
      </c>
      <c r="P20" s="29">
        <f>+P21+P22+P23+P24+P25+P26+P27+P28+P29</f>
        <v>0</v>
      </c>
      <c r="Q20" s="29">
        <f>+Q21+Q22+Q23+Q24+Q25+Q26+Q27+Q28+Q29</f>
        <v>0</v>
      </c>
      <c r="R20" s="29">
        <f t="shared" si="1"/>
        <v>46406172</v>
      </c>
    </row>
    <row r="21" spans="1:18" ht="27.75" customHeight="1" x14ac:dyDescent="0.25">
      <c r="A21" s="17" t="s">
        <v>23</v>
      </c>
      <c r="B21" s="86">
        <v>27715406</v>
      </c>
      <c r="C21" s="18"/>
      <c r="D21" s="18">
        <f>+B21+C21</f>
        <v>27715406</v>
      </c>
      <c r="E21" s="163"/>
      <c r="F21" s="2">
        <v>2027374</v>
      </c>
      <c r="G21" s="11">
        <v>1540256</v>
      </c>
      <c r="H21" s="11">
        <v>1604319</v>
      </c>
      <c r="I21" s="2"/>
      <c r="J21" s="2"/>
      <c r="K21" s="11"/>
      <c r="L21" s="11"/>
      <c r="M21" s="11"/>
      <c r="N21" s="11"/>
      <c r="O21" s="11"/>
      <c r="P21" s="11"/>
      <c r="Q21" s="11"/>
      <c r="R21" s="11">
        <f t="shared" si="1"/>
        <v>5171949</v>
      </c>
    </row>
    <row r="22" spans="1:18" ht="30.75" customHeight="1" x14ac:dyDescent="0.25">
      <c r="A22" s="17" t="s">
        <v>24</v>
      </c>
      <c r="B22" s="86">
        <v>49275894</v>
      </c>
      <c r="C22" s="18"/>
      <c r="D22" s="18">
        <f t="shared" ref="D22:D29" si="4">+B22+C22</f>
        <v>49275894</v>
      </c>
      <c r="E22" s="163"/>
      <c r="F22" s="2">
        <v>2868766</v>
      </c>
      <c r="G22" s="11">
        <v>81376</v>
      </c>
      <c r="H22" s="11">
        <v>484875</v>
      </c>
      <c r="I22" s="2"/>
      <c r="J22" s="2"/>
      <c r="K22" s="11"/>
      <c r="L22" s="11"/>
      <c r="M22" s="11"/>
      <c r="N22" s="11"/>
      <c r="O22" s="11"/>
      <c r="P22" s="11"/>
      <c r="Q22" s="11"/>
      <c r="R22" s="11">
        <f t="shared" si="1"/>
        <v>3435017</v>
      </c>
    </row>
    <row r="23" spans="1:18" ht="24.95" customHeight="1" x14ac:dyDescent="0.25">
      <c r="A23" s="17" t="s">
        <v>25</v>
      </c>
      <c r="B23" s="86">
        <v>9300000</v>
      </c>
      <c r="C23" s="18"/>
      <c r="D23" s="18">
        <f t="shared" si="4"/>
        <v>9300000</v>
      </c>
      <c r="E23" s="163"/>
      <c r="F23" s="2">
        <v>288942</v>
      </c>
      <c r="G23" s="11">
        <v>906634</v>
      </c>
      <c r="H23" s="11">
        <v>1099562</v>
      </c>
      <c r="I23" s="2"/>
      <c r="J23" s="2"/>
      <c r="K23" s="11"/>
      <c r="L23" s="11"/>
      <c r="M23" s="11"/>
      <c r="N23" s="11"/>
      <c r="O23" s="11"/>
      <c r="P23" s="11"/>
      <c r="Q23" s="11"/>
      <c r="R23" s="11">
        <f t="shared" si="1"/>
        <v>2295138</v>
      </c>
    </row>
    <row r="24" spans="1:18" ht="24.95" customHeight="1" x14ac:dyDescent="0.25">
      <c r="A24" s="17" t="s">
        <v>26</v>
      </c>
      <c r="B24" s="86">
        <v>4090000</v>
      </c>
      <c r="C24" s="18"/>
      <c r="D24" s="18">
        <f t="shared" si="4"/>
        <v>4090000</v>
      </c>
      <c r="E24" s="163"/>
      <c r="F24" s="2">
        <v>7230</v>
      </c>
      <c r="G24" s="11">
        <v>9170</v>
      </c>
      <c r="H24" s="11">
        <v>268000</v>
      </c>
      <c r="I24" s="2"/>
      <c r="J24" s="2"/>
      <c r="K24" s="11"/>
      <c r="L24" s="11"/>
      <c r="M24" s="11"/>
      <c r="N24" s="11"/>
      <c r="O24" s="11"/>
      <c r="P24" s="11"/>
      <c r="Q24" s="11"/>
      <c r="R24" s="11">
        <f t="shared" si="1"/>
        <v>284400</v>
      </c>
    </row>
    <row r="25" spans="1:18" ht="24.95" customHeight="1" x14ac:dyDescent="0.25">
      <c r="A25" s="17" t="s">
        <v>27</v>
      </c>
      <c r="B25" s="86">
        <v>78238094</v>
      </c>
      <c r="C25" s="18"/>
      <c r="D25" s="18">
        <f t="shared" si="4"/>
        <v>78238094</v>
      </c>
      <c r="E25" s="163"/>
      <c r="F25" s="2">
        <v>2072696</v>
      </c>
      <c r="G25" s="11">
        <v>1799577</v>
      </c>
      <c r="H25" s="11">
        <v>1921929</v>
      </c>
      <c r="I25" s="2"/>
      <c r="J25" s="2"/>
      <c r="K25" s="11"/>
      <c r="L25" s="11"/>
      <c r="M25" s="11"/>
      <c r="N25" s="11"/>
      <c r="O25" s="11"/>
      <c r="P25" s="11"/>
      <c r="Q25" s="11"/>
      <c r="R25" s="11">
        <f t="shared" si="1"/>
        <v>5794202</v>
      </c>
    </row>
    <row r="26" spans="1:18" ht="24.95" customHeight="1" x14ac:dyDescent="0.25">
      <c r="A26" s="17" t="s">
        <v>28</v>
      </c>
      <c r="B26" s="86">
        <v>55665700</v>
      </c>
      <c r="C26" s="18"/>
      <c r="D26" s="18">
        <f t="shared" si="4"/>
        <v>55665700</v>
      </c>
      <c r="E26" s="163"/>
      <c r="F26" s="2">
        <v>3567872</v>
      </c>
      <c r="G26" s="11">
        <v>3536213</v>
      </c>
      <c r="H26" s="11">
        <v>3755131</v>
      </c>
      <c r="I26" s="2"/>
      <c r="J26" s="2"/>
      <c r="K26" s="11"/>
      <c r="L26" s="11"/>
      <c r="M26" s="11"/>
      <c r="N26" s="11"/>
      <c r="O26" s="11"/>
      <c r="P26" s="11"/>
      <c r="Q26" s="11"/>
      <c r="R26" s="11">
        <f t="shared" si="1"/>
        <v>10859216</v>
      </c>
    </row>
    <row r="27" spans="1:18" ht="43.5" customHeight="1" x14ac:dyDescent="0.25">
      <c r="A27" s="17" t="s">
        <v>29</v>
      </c>
      <c r="B27" s="86">
        <v>20575345</v>
      </c>
      <c r="C27" s="18"/>
      <c r="D27" s="18">
        <f t="shared" si="4"/>
        <v>20575345</v>
      </c>
      <c r="E27" s="163"/>
      <c r="F27" s="2">
        <v>372014</v>
      </c>
      <c r="G27" s="11">
        <v>6265</v>
      </c>
      <c r="H27" s="11">
        <v>395461</v>
      </c>
      <c r="I27" s="2"/>
      <c r="J27" s="2"/>
      <c r="K27" s="11"/>
      <c r="L27" s="11"/>
      <c r="M27" s="11"/>
      <c r="N27" s="11"/>
      <c r="O27" s="11"/>
      <c r="P27" s="21"/>
      <c r="Q27" s="21"/>
      <c r="R27" s="11">
        <f t="shared" si="1"/>
        <v>773740</v>
      </c>
    </row>
    <row r="28" spans="1:18" ht="51.75" customHeight="1" x14ac:dyDescent="0.25">
      <c r="A28" s="17" t="s">
        <v>30</v>
      </c>
      <c r="B28" s="86">
        <v>233881678</v>
      </c>
      <c r="C28" s="18"/>
      <c r="D28" s="18">
        <f t="shared" si="4"/>
        <v>233881678</v>
      </c>
      <c r="E28" s="163"/>
      <c r="F28" s="2">
        <v>1622303</v>
      </c>
      <c r="G28" s="11">
        <v>984616</v>
      </c>
      <c r="H28" s="11">
        <v>14780523</v>
      </c>
      <c r="I28" s="2"/>
      <c r="J28" s="2"/>
      <c r="K28" s="11"/>
      <c r="L28" s="11"/>
      <c r="M28" s="11"/>
      <c r="N28" s="11"/>
      <c r="O28" s="11"/>
      <c r="P28" s="11"/>
      <c r="Q28" s="11"/>
      <c r="R28" s="11">
        <f t="shared" si="1"/>
        <v>17387442</v>
      </c>
    </row>
    <row r="29" spans="1:18" ht="24.95" customHeight="1" x14ac:dyDescent="0.25">
      <c r="A29" s="17" t="s">
        <v>31</v>
      </c>
      <c r="B29" s="86">
        <f>7321554</f>
        <v>7321554</v>
      </c>
      <c r="C29" s="18"/>
      <c r="D29" s="18">
        <f t="shared" si="4"/>
        <v>7321554</v>
      </c>
      <c r="E29" s="163"/>
      <c r="F29" s="2">
        <v>200056</v>
      </c>
      <c r="G29" s="11">
        <v>60176</v>
      </c>
      <c r="H29" s="11">
        <v>144836</v>
      </c>
      <c r="I29" s="2"/>
      <c r="J29" s="2"/>
      <c r="K29" s="11"/>
      <c r="L29" s="11"/>
      <c r="M29" s="11"/>
      <c r="O29" s="11"/>
      <c r="P29" s="11"/>
      <c r="Q29" s="11"/>
      <c r="R29" s="11">
        <f t="shared" si="1"/>
        <v>405068</v>
      </c>
    </row>
    <row r="30" spans="1:18" ht="24.95" customHeight="1" x14ac:dyDescent="0.25">
      <c r="A30" s="12" t="s">
        <v>32</v>
      </c>
      <c r="B30" s="87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59741763</v>
      </c>
      <c r="E30" s="164"/>
      <c r="F30" s="14">
        <f>+F31+F32+F33+F34+F35+F36+F37+F38+F39</f>
        <v>1530088</v>
      </c>
      <c r="G30" s="14">
        <f t="shared" ref="G30:Q30" si="5">+G31+G32+G33+G34+G35+G36+G37+G38+G39</f>
        <v>2268981</v>
      </c>
      <c r="H30" s="14">
        <f t="shared" si="5"/>
        <v>2350972</v>
      </c>
      <c r="I30" s="14">
        <f t="shared" si="5"/>
        <v>0</v>
      </c>
      <c r="J30" s="14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5">
        <f t="shared" si="5"/>
        <v>0</v>
      </c>
      <c r="P30" s="15">
        <f t="shared" si="5"/>
        <v>0</v>
      </c>
      <c r="Q30" s="15">
        <f t="shared" si="5"/>
        <v>0</v>
      </c>
      <c r="R30" s="15">
        <f t="shared" si="1"/>
        <v>6150041</v>
      </c>
    </row>
    <row r="31" spans="1:18" ht="30" customHeight="1" x14ac:dyDescent="0.25">
      <c r="A31" s="17" t="s">
        <v>33</v>
      </c>
      <c r="B31" s="86">
        <v>2809631</v>
      </c>
      <c r="C31" s="18"/>
      <c r="D31" s="18">
        <f>+B31+C31</f>
        <v>2809631</v>
      </c>
      <c r="E31" s="163"/>
      <c r="F31" s="2">
        <v>97363</v>
      </c>
      <c r="G31" s="11">
        <v>117885</v>
      </c>
      <c r="H31" s="11">
        <v>195187</v>
      </c>
      <c r="I31" s="2"/>
      <c r="J31" s="2"/>
      <c r="K31" s="11"/>
      <c r="L31" s="11"/>
      <c r="M31" s="11"/>
      <c r="N31" s="11"/>
      <c r="O31" s="11"/>
      <c r="P31" s="11"/>
      <c r="Q31" s="11"/>
      <c r="R31" s="11">
        <f t="shared" si="1"/>
        <v>410435</v>
      </c>
    </row>
    <row r="32" spans="1:18" ht="24.95" customHeight="1" x14ac:dyDescent="0.25">
      <c r="A32" s="17" t="s">
        <v>34</v>
      </c>
      <c r="B32" s="86">
        <v>5801854</v>
      </c>
      <c r="C32" s="18"/>
      <c r="D32" s="18">
        <f t="shared" ref="D32:D39" si="6">+B32+C32</f>
        <v>5801854</v>
      </c>
      <c r="E32" s="163"/>
      <c r="F32" s="2">
        <v>11446</v>
      </c>
      <c r="G32" s="11"/>
      <c r="H32" s="11">
        <v>12403</v>
      </c>
      <c r="I32" s="2"/>
      <c r="J32" s="2"/>
      <c r="K32" s="11"/>
      <c r="L32" s="11"/>
      <c r="M32" s="11"/>
      <c r="N32" s="11"/>
      <c r="O32" s="11"/>
      <c r="P32" s="11"/>
      <c r="Q32" s="11"/>
      <c r="R32" s="11">
        <f t="shared" si="1"/>
        <v>23849</v>
      </c>
    </row>
    <row r="33" spans="1:18" ht="30" customHeight="1" x14ac:dyDescent="0.25">
      <c r="A33" s="17" t="s">
        <v>35</v>
      </c>
      <c r="B33" s="86">
        <v>4660086</v>
      </c>
      <c r="C33" s="18"/>
      <c r="D33" s="18">
        <f t="shared" si="6"/>
        <v>4660086</v>
      </c>
      <c r="E33" s="163"/>
      <c r="F33" s="2">
        <v>103085</v>
      </c>
      <c r="G33" s="11">
        <v>134356</v>
      </c>
      <c r="H33" s="11">
        <v>129340</v>
      </c>
      <c r="I33" s="2"/>
      <c r="J33" s="2"/>
      <c r="K33" s="11"/>
      <c r="L33" s="11"/>
      <c r="M33" s="11"/>
      <c r="N33" s="11"/>
      <c r="O33" s="11"/>
      <c r="P33" s="11"/>
      <c r="Q33" s="11"/>
      <c r="R33" s="11">
        <f t="shared" si="1"/>
        <v>366781</v>
      </c>
    </row>
    <row r="34" spans="1:18" ht="24.95" customHeight="1" x14ac:dyDescent="0.25">
      <c r="A34" s="17" t="s">
        <v>36</v>
      </c>
      <c r="B34" s="86">
        <v>151739</v>
      </c>
      <c r="C34" s="18"/>
      <c r="D34" s="18">
        <f t="shared" si="6"/>
        <v>151739</v>
      </c>
      <c r="E34" s="163"/>
      <c r="F34" s="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1"/>
        <v>0</v>
      </c>
    </row>
    <row r="35" spans="1:18" ht="33" customHeight="1" x14ac:dyDescent="0.25">
      <c r="A35" s="17" t="s">
        <v>37</v>
      </c>
      <c r="B35" s="86">
        <v>1022642</v>
      </c>
      <c r="C35" s="18"/>
      <c r="D35" s="18">
        <f t="shared" si="6"/>
        <v>1022642</v>
      </c>
      <c r="E35" s="163"/>
      <c r="F35" s="2">
        <v>10875</v>
      </c>
      <c r="G35" s="11">
        <v>16754</v>
      </c>
      <c r="H35" s="11">
        <v>1915</v>
      </c>
      <c r="I35" s="11"/>
      <c r="J35" s="11"/>
      <c r="K35" s="11"/>
      <c r="L35" s="11"/>
      <c r="M35" s="11"/>
      <c r="N35" s="11"/>
      <c r="O35" s="11"/>
      <c r="P35" s="11"/>
      <c r="Q35" s="11"/>
      <c r="R35" s="11">
        <f t="shared" si="1"/>
        <v>29544</v>
      </c>
    </row>
    <row r="36" spans="1:18" ht="35.25" customHeight="1" x14ac:dyDescent="0.25">
      <c r="A36" s="17" t="s">
        <v>38</v>
      </c>
      <c r="B36" s="86">
        <v>309360</v>
      </c>
      <c r="C36" s="18"/>
      <c r="D36" s="18">
        <f t="shared" si="6"/>
        <v>309360</v>
      </c>
      <c r="E36" s="163"/>
      <c r="F36" s="2"/>
      <c r="G36" s="11"/>
      <c r="H36" s="11">
        <v>945</v>
      </c>
      <c r="I36" s="2"/>
      <c r="J36" s="2"/>
      <c r="K36" s="11"/>
      <c r="L36" s="11"/>
      <c r="M36" s="11"/>
      <c r="N36" s="11"/>
      <c r="O36" s="11"/>
      <c r="P36" s="11"/>
      <c r="Q36" s="11"/>
      <c r="R36" s="11">
        <f t="shared" si="1"/>
        <v>945</v>
      </c>
    </row>
    <row r="37" spans="1:18" ht="33.75" customHeight="1" x14ac:dyDescent="0.25">
      <c r="A37" s="17" t="s">
        <v>39</v>
      </c>
      <c r="B37" s="86">
        <v>28950879</v>
      </c>
      <c r="C37" s="18"/>
      <c r="D37" s="18">
        <f t="shared" si="6"/>
        <v>28950879</v>
      </c>
      <c r="E37" s="163"/>
      <c r="F37" s="2">
        <v>890539</v>
      </c>
      <c r="G37" s="11">
        <v>1747514</v>
      </c>
      <c r="H37" s="11">
        <v>1181335</v>
      </c>
      <c r="I37" s="2"/>
      <c r="J37" s="2"/>
      <c r="K37" s="11"/>
      <c r="L37" s="11"/>
      <c r="M37" s="11"/>
      <c r="N37" s="11"/>
      <c r="O37" s="11"/>
      <c r="P37" s="11"/>
      <c r="Q37" s="11"/>
      <c r="R37" s="11">
        <f t="shared" si="1"/>
        <v>3819388</v>
      </c>
    </row>
    <row r="38" spans="1:18" ht="35.25" customHeight="1" x14ac:dyDescent="0.25">
      <c r="A38" s="17" t="s">
        <v>40</v>
      </c>
      <c r="B38" s="86"/>
      <c r="C38" s="18"/>
      <c r="D38" s="18">
        <f t="shared" si="6"/>
        <v>0</v>
      </c>
      <c r="E38" s="163"/>
      <c r="F38" s="2">
        <v>0</v>
      </c>
      <c r="G38" s="11"/>
      <c r="H38" s="11"/>
      <c r="K38" s="11"/>
      <c r="L38" s="11"/>
      <c r="M38" s="11"/>
      <c r="R38" s="27">
        <f t="shared" si="1"/>
        <v>0</v>
      </c>
    </row>
    <row r="39" spans="1:18" ht="24.95" customHeight="1" x14ac:dyDescent="0.25">
      <c r="A39" s="17" t="s">
        <v>41</v>
      </c>
      <c r="B39" s="86">
        <f>15814655</f>
        <v>15814655</v>
      </c>
      <c r="C39" s="18">
        <v>220917</v>
      </c>
      <c r="D39" s="18">
        <f t="shared" si="6"/>
        <v>16035572</v>
      </c>
      <c r="E39" s="163"/>
      <c r="F39" s="2">
        <v>416780</v>
      </c>
      <c r="G39" s="11">
        <v>252472</v>
      </c>
      <c r="H39" s="11">
        <v>829847</v>
      </c>
      <c r="I39" s="2"/>
      <c r="J39" s="2"/>
      <c r="K39" s="11"/>
      <c r="L39" s="11"/>
      <c r="M39" s="11"/>
      <c r="N39" s="11"/>
      <c r="O39" s="11"/>
      <c r="P39" s="11"/>
      <c r="Q39" s="11"/>
      <c r="R39" s="11">
        <f t="shared" si="1"/>
        <v>1499099</v>
      </c>
    </row>
    <row r="40" spans="1:18" ht="24.95" customHeight="1" x14ac:dyDescent="0.25">
      <c r="A40" s="12" t="s">
        <v>42</v>
      </c>
      <c r="B40" s="87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164"/>
      <c r="F40" s="14">
        <f>+F41+F42+F43+F44+F45+F46+F47</f>
        <v>20000</v>
      </c>
      <c r="G40" s="14">
        <f t="shared" ref="G40:Q40" si="7">+G41+G42+G43+G44+G45+G46+G47</f>
        <v>20000</v>
      </c>
      <c r="H40" s="14">
        <f t="shared" si="7"/>
        <v>652531</v>
      </c>
      <c r="I40" s="14">
        <f t="shared" si="7"/>
        <v>0</v>
      </c>
      <c r="J40" s="14">
        <f t="shared" si="7"/>
        <v>0</v>
      </c>
      <c r="K40" s="15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15">
        <f t="shared" si="7"/>
        <v>0</v>
      </c>
      <c r="Q40" s="15">
        <f t="shared" si="7"/>
        <v>0</v>
      </c>
      <c r="R40" s="15">
        <f t="shared" si="1"/>
        <v>692531</v>
      </c>
    </row>
    <row r="41" spans="1:18" ht="42.75" customHeight="1" x14ac:dyDescent="0.25">
      <c r="A41" s="17" t="s">
        <v>43</v>
      </c>
      <c r="B41" s="86">
        <v>4890000</v>
      </c>
      <c r="C41" s="18"/>
      <c r="D41" s="18">
        <f>+B41+C41</f>
        <v>4890000</v>
      </c>
      <c r="E41" s="163"/>
      <c r="F41" s="2"/>
      <c r="G41" s="11">
        <v>20000</v>
      </c>
      <c r="H41" s="11">
        <v>652531</v>
      </c>
      <c r="I41" s="11"/>
      <c r="J41" s="11"/>
      <c r="K41" s="11"/>
      <c r="L41" s="11"/>
      <c r="M41" s="11"/>
      <c r="N41" s="11"/>
      <c r="O41" s="11"/>
      <c r="P41" s="11"/>
      <c r="Q41" s="11"/>
      <c r="R41" s="11">
        <f t="shared" si="1"/>
        <v>672531</v>
      </c>
    </row>
    <row r="42" spans="1:18" ht="33.75" hidden="1" customHeight="1" x14ac:dyDescent="0.25">
      <c r="A42" s="17" t="s">
        <v>44</v>
      </c>
      <c r="B42" s="86"/>
      <c r="C42" s="18"/>
      <c r="D42" s="18">
        <f t="shared" ref="D42:D47" si="8">+B42+C42</f>
        <v>0</v>
      </c>
      <c r="E42" s="163"/>
      <c r="F42" s="2">
        <v>0</v>
      </c>
      <c r="G42" s="11"/>
      <c r="H42" s="11"/>
      <c r="K42" s="11"/>
      <c r="L42" s="11"/>
      <c r="M42" s="11"/>
      <c r="R42" s="27">
        <f t="shared" si="1"/>
        <v>0</v>
      </c>
    </row>
    <row r="43" spans="1:18" ht="30" hidden="1" customHeight="1" x14ac:dyDescent="0.25">
      <c r="A43" s="17" t="s">
        <v>45</v>
      </c>
      <c r="B43" s="86"/>
      <c r="C43" s="18"/>
      <c r="D43" s="18">
        <f t="shared" si="8"/>
        <v>0</v>
      </c>
      <c r="E43" s="163"/>
      <c r="F43" s="2">
        <v>0</v>
      </c>
      <c r="G43" s="11"/>
      <c r="H43" s="11"/>
      <c r="K43" s="11"/>
      <c r="L43" s="11"/>
      <c r="M43" s="11"/>
      <c r="R43" s="27">
        <f t="shared" si="1"/>
        <v>0</v>
      </c>
    </row>
    <row r="44" spans="1:18" ht="33" hidden="1" customHeight="1" x14ac:dyDescent="0.25">
      <c r="A44" s="17" t="s">
        <v>46</v>
      </c>
      <c r="B44" s="86"/>
      <c r="C44" s="18"/>
      <c r="D44" s="18">
        <f t="shared" si="8"/>
        <v>0</v>
      </c>
      <c r="E44" s="163"/>
      <c r="F44" s="2">
        <v>0</v>
      </c>
      <c r="G44" s="11"/>
      <c r="H44" s="11"/>
      <c r="K44" s="11"/>
      <c r="L44" s="11"/>
      <c r="M44" s="11"/>
      <c r="R44" s="27">
        <f t="shared" si="1"/>
        <v>0</v>
      </c>
    </row>
    <row r="45" spans="1:18" ht="32.25" hidden="1" customHeight="1" x14ac:dyDescent="0.25">
      <c r="A45" s="17" t="s">
        <v>47</v>
      </c>
      <c r="B45" s="86"/>
      <c r="C45" s="18"/>
      <c r="D45" s="18">
        <f t="shared" si="8"/>
        <v>0</v>
      </c>
      <c r="E45" s="163"/>
      <c r="F45" s="2">
        <v>0</v>
      </c>
      <c r="G45" s="11"/>
      <c r="H45" s="11"/>
      <c r="K45" s="11"/>
      <c r="L45" s="11"/>
      <c r="M45" s="11"/>
      <c r="R45" s="27">
        <f t="shared" si="1"/>
        <v>0</v>
      </c>
    </row>
    <row r="46" spans="1:18" ht="30.75" customHeight="1" x14ac:dyDescent="0.25">
      <c r="A46" s="17" t="s">
        <v>48</v>
      </c>
      <c r="B46" s="86">
        <v>501300</v>
      </c>
      <c r="C46" s="18"/>
      <c r="D46" s="18">
        <f t="shared" si="8"/>
        <v>501300</v>
      </c>
      <c r="E46" s="163"/>
      <c r="F46" s="2">
        <v>0</v>
      </c>
      <c r="G46" s="11"/>
      <c r="H46" s="11"/>
      <c r="K46" s="11"/>
      <c r="L46" s="11"/>
      <c r="M46" s="11"/>
      <c r="R46" s="27">
        <f t="shared" si="1"/>
        <v>0</v>
      </c>
    </row>
    <row r="47" spans="1:18" ht="33.75" customHeight="1" x14ac:dyDescent="0.25">
      <c r="A47" s="17" t="s">
        <v>49</v>
      </c>
      <c r="B47" s="86"/>
      <c r="C47" s="18"/>
      <c r="D47" s="18">
        <f t="shared" si="8"/>
        <v>0</v>
      </c>
      <c r="E47" s="163"/>
      <c r="F47" s="2">
        <v>20000</v>
      </c>
      <c r="G47" s="11"/>
      <c r="H47" s="11"/>
      <c r="K47" s="11"/>
      <c r="L47" s="11"/>
      <c r="M47" s="11"/>
      <c r="P47" s="19"/>
      <c r="Q47" s="19"/>
      <c r="R47" s="27">
        <f t="shared" si="1"/>
        <v>20000</v>
      </c>
    </row>
    <row r="48" spans="1:18" ht="24.95" customHeight="1" x14ac:dyDescent="0.25">
      <c r="A48" s="12" t="s">
        <v>50</v>
      </c>
      <c r="B48" s="87">
        <f>+B49+B50+B51+B52+B53+B54+B55</f>
        <v>0</v>
      </c>
      <c r="C48" s="138">
        <f>+C49+C50+C51+C52+C53+C54+C55</f>
        <v>0</v>
      </c>
      <c r="D48" s="138">
        <f t="shared" ref="D48" si="9">+D49+D50+D51+D52+D53+D54+D55</f>
        <v>0</v>
      </c>
      <c r="E48" s="163"/>
      <c r="F48" s="14">
        <f>+F49+F50+F51+F52+F53+F54+F55</f>
        <v>0</v>
      </c>
      <c r="G48" s="11">
        <f t="shared" ref="G48:L48" si="10">+G49+G50+G51+G52+G53+G54+G55</f>
        <v>0</v>
      </c>
      <c r="H48" s="11">
        <f t="shared" si="10"/>
        <v>0</v>
      </c>
      <c r="I48" s="11">
        <f t="shared" si="10"/>
        <v>0</v>
      </c>
      <c r="J48" s="11">
        <f t="shared" si="10"/>
        <v>0</v>
      </c>
      <c r="K48" s="11">
        <f t="shared" si="10"/>
        <v>0</v>
      </c>
      <c r="L48" s="11">
        <f t="shared" si="10"/>
        <v>0</v>
      </c>
      <c r="M48" s="11"/>
      <c r="N48" s="11">
        <f t="shared" ref="N48:P48" si="11">+N49+N50+N51+N52+N53+N54+N55</f>
        <v>0</v>
      </c>
      <c r="O48" s="11">
        <f t="shared" si="11"/>
        <v>0</v>
      </c>
      <c r="P48" s="11">
        <f t="shared" si="11"/>
        <v>0</v>
      </c>
      <c r="Q48" s="11"/>
      <c r="R48" s="11">
        <f t="shared" si="1"/>
        <v>0</v>
      </c>
    </row>
    <row r="49" spans="1:18" ht="24.95" hidden="1" customHeight="1" x14ac:dyDescent="0.25">
      <c r="A49" s="17" t="s">
        <v>51</v>
      </c>
      <c r="B49" s="86"/>
      <c r="C49" s="18"/>
      <c r="D49" s="18">
        <f>+B49+C49</f>
        <v>0</v>
      </c>
      <c r="E49" s="163"/>
      <c r="F49" s="2">
        <v>0</v>
      </c>
      <c r="G49" s="11"/>
      <c r="H49" s="11"/>
      <c r="I49" s="11"/>
      <c r="J49" s="11"/>
      <c r="K49" s="11"/>
      <c r="L49" s="11"/>
      <c r="M49" s="11"/>
      <c r="R49" s="27">
        <f t="shared" si="1"/>
        <v>0</v>
      </c>
    </row>
    <row r="50" spans="1:18" ht="30" hidden="1" customHeight="1" x14ac:dyDescent="0.25">
      <c r="A50" s="17" t="s">
        <v>52</v>
      </c>
      <c r="B50" s="86"/>
      <c r="C50" s="18"/>
      <c r="D50" s="18">
        <f t="shared" ref="D50:D55" si="12">+B50+C50</f>
        <v>0</v>
      </c>
      <c r="E50" s="163"/>
      <c r="F50" s="2"/>
      <c r="G50" s="11"/>
      <c r="H50" s="11"/>
      <c r="I50" s="11"/>
      <c r="J50" s="11"/>
      <c r="K50" s="11"/>
      <c r="L50" s="11"/>
      <c r="M50" s="11"/>
      <c r="R50" s="27">
        <f t="shared" si="1"/>
        <v>0</v>
      </c>
    </row>
    <row r="51" spans="1:18" ht="28.5" hidden="1" customHeight="1" x14ac:dyDescent="0.25">
      <c r="A51" s="17" t="s">
        <v>53</v>
      </c>
      <c r="B51" s="86"/>
      <c r="C51" s="18"/>
      <c r="D51" s="18">
        <f t="shared" si="12"/>
        <v>0</v>
      </c>
      <c r="E51" s="163"/>
      <c r="F51" s="2"/>
      <c r="G51" s="11"/>
      <c r="H51" s="11"/>
      <c r="I51" s="11"/>
      <c r="J51" s="11"/>
      <c r="K51" s="11"/>
      <c r="L51" s="11"/>
      <c r="M51" s="11"/>
      <c r="R51" s="27">
        <f t="shared" si="1"/>
        <v>0</v>
      </c>
    </row>
    <row r="52" spans="1:18" ht="33.75" hidden="1" customHeight="1" x14ac:dyDescent="0.25">
      <c r="A52" s="17" t="s">
        <v>54</v>
      </c>
      <c r="B52" s="86"/>
      <c r="C52" s="18"/>
      <c r="D52" s="18">
        <f t="shared" si="12"/>
        <v>0</v>
      </c>
      <c r="E52" s="163"/>
      <c r="F52" s="2"/>
      <c r="G52" s="11"/>
      <c r="H52" s="11"/>
      <c r="I52" s="11"/>
      <c r="J52" s="11"/>
      <c r="K52" s="11"/>
      <c r="L52" s="11"/>
      <c r="M52" s="11"/>
      <c r="R52" s="27">
        <f t="shared" si="1"/>
        <v>0</v>
      </c>
    </row>
    <row r="53" spans="1:18" ht="30" hidden="1" customHeight="1" x14ac:dyDescent="0.25">
      <c r="A53" s="17" t="s">
        <v>55</v>
      </c>
      <c r="B53" s="86"/>
      <c r="C53" s="18"/>
      <c r="D53" s="18">
        <f t="shared" si="12"/>
        <v>0</v>
      </c>
      <c r="E53" s="163"/>
      <c r="F53" s="2"/>
      <c r="G53" s="11"/>
      <c r="H53" s="11"/>
      <c r="I53" s="11"/>
      <c r="J53" s="11"/>
      <c r="K53" s="11"/>
      <c r="L53" s="11"/>
      <c r="M53" s="11"/>
      <c r="R53" s="27">
        <f t="shared" si="1"/>
        <v>0</v>
      </c>
    </row>
    <row r="54" spans="1:18" ht="24.95" hidden="1" customHeight="1" x14ac:dyDescent="0.25">
      <c r="A54" s="17" t="s">
        <v>56</v>
      </c>
      <c r="B54" s="86"/>
      <c r="C54" s="18"/>
      <c r="D54" s="18">
        <f t="shared" si="12"/>
        <v>0</v>
      </c>
      <c r="E54" s="163"/>
      <c r="F54" s="2"/>
      <c r="G54" s="11"/>
      <c r="H54" s="11"/>
      <c r="I54" s="11"/>
      <c r="J54" s="11"/>
      <c r="K54" s="11"/>
      <c r="L54" s="11"/>
      <c r="M54" s="11"/>
      <c r="R54" s="27">
        <f t="shared" si="1"/>
        <v>0</v>
      </c>
    </row>
    <row r="55" spans="1:18" ht="33.75" hidden="1" customHeight="1" x14ac:dyDescent="0.25">
      <c r="A55" s="17" t="s">
        <v>57</v>
      </c>
      <c r="B55" s="86"/>
      <c r="C55" s="18"/>
      <c r="D55" s="18">
        <f t="shared" si="12"/>
        <v>0</v>
      </c>
      <c r="E55" s="163"/>
      <c r="F55" s="2"/>
      <c r="G55" s="11"/>
      <c r="H55" s="11"/>
      <c r="I55" s="11"/>
      <c r="J55" s="11"/>
      <c r="K55" s="11"/>
      <c r="L55" s="11"/>
      <c r="M55" s="11"/>
      <c r="R55" s="27">
        <f t="shared" si="1"/>
        <v>0</v>
      </c>
    </row>
    <row r="56" spans="1:18" ht="39.75" customHeight="1" x14ac:dyDescent="0.25">
      <c r="A56" s="12" t="s">
        <v>58</v>
      </c>
      <c r="B56" s="87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83091130</v>
      </c>
      <c r="E56" s="164"/>
      <c r="F56" s="14">
        <f>+F57+F58+F59+F60+F61+F62+F63+F64+F65</f>
        <v>3863816</v>
      </c>
      <c r="G56" s="14">
        <f t="shared" ref="G56:Q56" si="13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0</v>
      </c>
      <c r="O56" s="15">
        <f t="shared" si="13"/>
        <v>0</v>
      </c>
      <c r="P56" s="15">
        <f t="shared" si="13"/>
        <v>0</v>
      </c>
      <c r="Q56" s="15">
        <f t="shared" si="13"/>
        <v>0</v>
      </c>
      <c r="R56" s="15">
        <f t="shared" si="1"/>
        <v>15471985</v>
      </c>
    </row>
    <row r="57" spans="1:18" ht="24.95" customHeight="1" x14ac:dyDescent="0.25">
      <c r="A57" s="17" t="s">
        <v>59</v>
      </c>
      <c r="B57" s="86">
        <v>27643213</v>
      </c>
      <c r="C57" s="18"/>
      <c r="D57" s="18">
        <f>+B57+C57</f>
        <v>27643213</v>
      </c>
      <c r="E57" s="163"/>
      <c r="F57" s="2">
        <v>3863816</v>
      </c>
      <c r="G57" s="19">
        <v>241403</v>
      </c>
      <c r="H57" s="2">
        <v>11366766</v>
      </c>
      <c r="I57" s="11"/>
      <c r="J57" s="11"/>
      <c r="K57" s="11"/>
      <c r="L57" s="11"/>
      <c r="M57" s="11"/>
      <c r="N57" s="11"/>
      <c r="O57" s="11"/>
      <c r="P57" s="11"/>
      <c r="Q57" s="11"/>
      <c r="R57" s="11">
        <f t="shared" si="1"/>
        <v>15471985</v>
      </c>
    </row>
    <row r="58" spans="1:18" ht="33.75" customHeight="1" x14ac:dyDescent="0.25">
      <c r="A58" s="17" t="s">
        <v>60</v>
      </c>
      <c r="B58" s="86">
        <v>530500</v>
      </c>
      <c r="C58" s="18"/>
      <c r="D58" s="18">
        <f t="shared" ref="D58:D65" si="14">+B58+C58</f>
        <v>530500</v>
      </c>
      <c r="E58" s="163"/>
      <c r="F58" s="2"/>
      <c r="G58" s="11"/>
      <c r="H58" s="11"/>
      <c r="I58" s="11"/>
      <c r="K58" s="11"/>
      <c r="L58" s="11"/>
      <c r="M58" s="11"/>
      <c r="N58" s="11"/>
      <c r="O58" s="11"/>
      <c r="P58" s="11"/>
      <c r="Q58" s="11"/>
      <c r="R58" s="27">
        <f t="shared" si="1"/>
        <v>0</v>
      </c>
    </row>
    <row r="59" spans="1:18" ht="31.5" customHeight="1" x14ac:dyDescent="0.25">
      <c r="A59" s="17" t="s">
        <v>61</v>
      </c>
      <c r="B59" s="86">
        <v>126517</v>
      </c>
      <c r="C59" s="18"/>
      <c r="D59" s="18">
        <f t="shared" si="14"/>
        <v>126517</v>
      </c>
      <c r="E59" s="163"/>
      <c r="F59" s="2"/>
      <c r="G59" s="11"/>
      <c r="H59" s="11"/>
      <c r="I59" s="11"/>
      <c r="K59" s="11"/>
      <c r="L59" s="11"/>
      <c r="M59" s="11"/>
      <c r="N59" s="11"/>
      <c r="P59" s="11"/>
      <c r="Q59" s="11"/>
      <c r="R59" s="27">
        <f t="shared" si="1"/>
        <v>0</v>
      </c>
    </row>
    <row r="60" spans="1:18" ht="42.75" customHeight="1" x14ac:dyDescent="0.25">
      <c r="A60" s="17" t="s">
        <v>62</v>
      </c>
      <c r="B60" s="86">
        <v>38000000</v>
      </c>
      <c r="C60" s="18"/>
      <c r="D60" s="18">
        <f>+B60+C60</f>
        <v>38000000</v>
      </c>
      <c r="E60" s="163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 t="shared" si="1"/>
        <v>0</v>
      </c>
    </row>
    <row r="61" spans="1:18" ht="33" customHeight="1" x14ac:dyDescent="0.25">
      <c r="A61" s="17" t="s">
        <v>63</v>
      </c>
      <c r="B61" s="86">
        <v>16615900</v>
      </c>
      <c r="C61" s="18"/>
      <c r="D61" s="18">
        <f t="shared" si="14"/>
        <v>16615900</v>
      </c>
      <c r="E61" s="163"/>
      <c r="F61" s="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7">
        <f t="shared" si="1"/>
        <v>0</v>
      </c>
    </row>
    <row r="62" spans="1:18" ht="24.95" customHeight="1" x14ac:dyDescent="0.25">
      <c r="A62" s="17" t="s">
        <v>64</v>
      </c>
      <c r="B62" s="86">
        <v>75000</v>
      </c>
      <c r="C62" s="18"/>
      <c r="D62" s="18">
        <f t="shared" si="14"/>
        <v>75000</v>
      </c>
      <c r="E62" s="163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 t="shared" si="1"/>
        <v>0</v>
      </c>
    </row>
    <row r="63" spans="1:18" ht="24.95" customHeight="1" x14ac:dyDescent="0.25">
      <c r="A63" s="17" t="s">
        <v>65</v>
      </c>
      <c r="B63" s="86"/>
      <c r="C63" s="18"/>
      <c r="D63" s="18">
        <f t="shared" si="14"/>
        <v>0</v>
      </c>
      <c r="E63" s="163"/>
      <c r="F63" s="2"/>
      <c r="G63" s="11"/>
      <c r="H63" s="11"/>
      <c r="K63" s="11"/>
      <c r="L63" s="11"/>
      <c r="M63" s="11"/>
      <c r="O63" s="11"/>
      <c r="P63" s="27"/>
      <c r="R63" s="27">
        <f t="shared" si="1"/>
        <v>0</v>
      </c>
    </row>
    <row r="64" spans="1:18" ht="24.95" customHeight="1" x14ac:dyDescent="0.25">
      <c r="A64" s="17" t="s">
        <v>66</v>
      </c>
      <c r="B64" s="86"/>
      <c r="C64" s="18"/>
      <c r="D64" s="18">
        <f t="shared" si="14"/>
        <v>0</v>
      </c>
      <c r="E64" s="163"/>
      <c r="F64" s="2"/>
      <c r="G64" s="11"/>
      <c r="H64" s="11"/>
      <c r="K64" s="11"/>
      <c r="L64" s="11"/>
      <c r="M64" s="11"/>
      <c r="P64" s="11"/>
      <c r="Q64" s="11"/>
      <c r="R64" s="27">
        <f t="shared" si="1"/>
        <v>0</v>
      </c>
    </row>
    <row r="65" spans="1:18" ht="30" customHeight="1" x14ac:dyDescent="0.25">
      <c r="A65" s="17" t="s">
        <v>67</v>
      </c>
      <c r="B65" s="86">
        <v>100000</v>
      </c>
      <c r="C65" s="18"/>
      <c r="D65" s="18">
        <f t="shared" si="14"/>
        <v>100000</v>
      </c>
      <c r="E65" s="163"/>
      <c r="F65" s="2">
        <f>+F66+F67+F68+F69+F70</f>
        <v>0</v>
      </c>
      <c r="G65" s="11"/>
      <c r="H65" s="11"/>
      <c r="K65" s="11"/>
      <c r="L65" s="11"/>
      <c r="M65" s="11"/>
      <c r="R65" s="27">
        <f t="shared" si="1"/>
        <v>0</v>
      </c>
    </row>
    <row r="66" spans="1:18" ht="24.95" customHeight="1" x14ac:dyDescent="0.25">
      <c r="A66" s="12" t="s">
        <v>68</v>
      </c>
      <c r="B66" s="87">
        <f>+B67+B68+B69+B70</f>
        <v>0</v>
      </c>
      <c r="C66" s="18">
        <f t="shared" ref="C66:D66" si="15">+C67+C68+C69+C70</f>
        <v>0</v>
      </c>
      <c r="D66" s="18">
        <f t="shared" si="15"/>
        <v>0</v>
      </c>
      <c r="E66" s="163"/>
      <c r="F66" s="14">
        <f>+F67+F68+F69+F70</f>
        <v>0</v>
      </c>
      <c r="G66" s="11">
        <f t="shared" ref="G66:L66" si="16">+G67+G68+G69+G70</f>
        <v>0</v>
      </c>
      <c r="H66" s="11">
        <f t="shared" si="16"/>
        <v>0</v>
      </c>
      <c r="I66" s="11">
        <f t="shared" si="16"/>
        <v>0</v>
      </c>
      <c r="J66" s="11">
        <f t="shared" si="16"/>
        <v>0</v>
      </c>
      <c r="K66" s="11">
        <f t="shared" si="16"/>
        <v>0</v>
      </c>
      <c r="L66" s="11">
        <f t="shared" si="16"/>
        <v>0</v>
      </c>
      <c r="M66" s="15">
        <f>+M67+M68+M69+M70</f>
        <v>0</v>
      </c>
      <c r="N66" s="11">
        <f t="shared" ref="N66:P66" si="17">+N67+N68+N69+N70</f>
        <v>0</v>
      </c>
      <c r="O66" s="11">
        <f t="shared" si="17"/>
        <v>0</v>
      </c>
      <c r="P66" s="11">
        <f t="shared" si="17"/>
        <v>0</v>
      </c>
      <c r="Q66" s="11"/>
      <c r="R66" s="11">
        <f t="shared" si="1"/>
        <v>0</v>
      </c>
    </row>
    <row r="67" spans="1:18" ht="20.100000000000001" customHeight="1" x14ac:dyDescent="0.25">
      <c r="A67" s="22" t="s">
        <v>69</v>
      </c>
      <c r="B67" s="86"/>
      <c r="C67" s="18"/>
      <c r="D67" s="18">
        <f>+B67+C67</f>
        <v>0</v>
      </c>
      <c r="E67" s="165"/>
      <c r="F67" s="2"/>
      <c r="G67" s="11"/>
      <c r="H67" s="11"/>
      <c r="K67" s="11"/>
      <c r="L67" s="11"/>
      <c r="M67" s="11"/>
      <c r="O67" s="11"/>
      <c r="P67" s="11"/>
      <c r="Q67" s="11"/>
      <c r="R67" s="27">
        <f t="shared" si="1"/>
        <v>0</v>
      </c>
    </row>
    <row r="68" spans="1:18" ht="20.100000000000001" customHeight="1" x14ac:dyDescent="0.25">
      <c r="A68" s="22" t="s">
        <v>70</v>
      </c>
      <c r="B68" s="86"/>
      <c r="C68" s="18"/>
      <c r="D68" s="18">
        <f t="shared" ref="D68:D70" si="18">+B68+C68</f>
        <v>0</v>
      </c>
      <c r="E68" s="165"/>
      <c r="F68" s="2"/>
      <c r="G68" s="11"/>
      <c r="H68" s="11"/>
      <c r="K68" s="11"/>
      <c r="L68" s="11"/>
      <c r="M68" s="11"/>
      <c r="R68" s="27">
        <f t="shared" si="1"/>
        <v>0</v>
      </c>
    </row>
    <row r="69" spans="1:18" ht="21" customHeight="1" x14ac:dyDescent="0.25">
      <c r="A69" s="22" t="s">
        <v>71</v>
      </c>
      <c r="B69" s="86"/>
      <c r="C69" s="18"/>
      <c r="D69" s="18">
        <f t="shared" si="18"/>
        <v>0</v>
      </c>
      <c r="E69" s="165"/>
      <c r="F69" s="2"/>
      <c r="G69" s="11"/>
      <c r="H69" s="11"/>
      <c r="K69" s="11"/>
      <c r="L69" s="11"/>
      <c r="M69" s="11"/>
      <c r="R69" s="27">
        <f t="shared" si="1"/>
        <v>0</v>
      </c>
    </row>
    <row r="70" spans="1:18" ht="31.5" customHeight="1" x14ac:dyDescent="0.25">
      <c r="A70" s="22" t="s">
        <v>72</v>
      </c>
      <c r="B70" s="86"/>
      <c r="C70" s="18"/>
      <c r="D70" s="18">
        <f t="shared" si="18"/>
        <v>0</v>
      </c>
      <c r="E70" s="165"/>
      <c r="F70" s="2"/>
      <c r="G70" s="11"/>
      <c r="H70" s="11"/>
      <c r="K70" s="11"/>
      <c r="L70" s="11"/>
      <c r="M70" s="11"/>
      <c r="R70" s="27">
        <f t="shared" si="1"/>
        <v>0</v>
      </c>
    </row>
    <row r="71" spans="1:18" ht="31.5" customHeight="1" x14ac:dyDescent="0.25">
      <c r="A71" s="23" t="s">
        <v>73</v>
      </c>
      <c r="B71" s="87">
        <f>+B72+B73</f>
        <v>0</v>
      </c>
      <c r="C71" s="18">
        <f t="shared" ref="C71:D71" si="19">+C72+C73</f>
        <v>0</v>
      </c>
      <c r="D71" s="18">
        <f t="shared" si="19"/>
        <v>0</v>
      </c>
      <c r="E71" s="165"/>
      <c r="F71" s="14"/>
      <c r="G71" s="11"/>
      <c r="H71" s="11"/>
      <c r="K71" s="11"/>
      <c r="L71" s="11"/>
      <c r="M71" s="11"/>
      <c r="R71" s="27">
        <f t="shared" si="1"/>
        <v>0</v>
      </c>
    </row>
    <row r="72" spans="1:18" ht="20.100000000000001" customHeight="1" x14ac:dyDescent="0.25">
      <c r="A72" s="22" t="s">
        <v>74</v>
      </c>
      <c r="B72" s="86"/>
      <c r="C72" s="18"/>
      <c r="D72" s="18">
        <f>+B72+C72</f>
        <v>0</v>
      </c>
      <c r="E72" s="165"/>
      <c r="F72" s="2"/>
      <c r="G72" s="11"/>
      <c r="H72" s="11"/>
      <c r="K72" s="11"/>
      <c r="L72" s="11"/>
      <c r="M72" s="11"/>
      <c r="R72" s="27">
        <f t="shared" si="1"/>
        <v>0</v>
      </c>
    </row>
    <row r="73" spans="1:18" ht="31.5" customHeight="1" x14ac:dyDescent="0.25">
      <c r="A73" s="22" t="s">
        <v>75</v>
      </c>
      <c r="B73" s="86"/>
      <c r="C73" s="18"/>
      <c r="D73" s="18">
        <f>+B73+C73</f>
        <v>0</v>
      </c>
      <c r="E73" s="165"/>
      <c r="F73" s="2"/>
      <c r="G73" s="11"/>
      <c r="H73" s="11"/>
      <c r="K73" s="11"/>
      <c r="L73" s="11"/>
      <c r="M73" s="11"/>
      <c r="R73" s="27">
        <f t="shared" si="1"/>
        <v>0</v>
      </c>
    </row>
    <row r="74" spans="1:18" ht="20.100000000000001" customHeight="1" x14ac:dyDescent="0.25">
      <c r="A74" s="23" t="s">
        <v>76</v>
      </c>
      <c r="B74" s="87">
        <f>+B75+B76+B77</f>
        <v>0</v>
      </c>
      <c r="C74" s="18">
        <f t="shared" ref="C74:D74" si="20">+C75+C76+C77</f>
        <v>0</v>
      </c>
      <c r="D74" s="18">
        <f t="shared" si="20"/>
        <v>0</v>
      </c>
      <c r="E74" s="165"/>
      <c r="F74" s="14"/>
      <c r="G74" s="11"/>
      <c r="H74" s="11"/>
      <c r="K74" s="11"/>
      <c r="L74" s="11"/>
      <c r="M74" s="11"/>
      <c r="R74" s="27">
        <f t="shared" si="1"/>
        <v>0</v>
      </c>
    </row>
    <row r="75" spans="1:18" ht="20.100000000000001" customHeight="1" x14ac:dyDescent="0.25">
      <c r="A75" s="22" t="s">
        <v>77</v>
      </c>
      <c r="B75" s="86"/>
      <c r="C75" s="18"/>
      <c r="D75" s="18">
        <f>+B75+C75</f>
        <v>0</v>
      </c>
      <c r="E75" s="165"/>
      <c r="F75" s="2"/>
      <c r="G75" s="11"/>
      <c r="H75" s="11"/>
      <c r="K75" s="11"/>
      <c r="L75" s="11"/>
      <c r="M75" s="11"/>
      <c r="R75" s="27">
        <f t="shared" si="1"/>
        <v>0</v>
      </c>
    </row>
    <row r="76" spans="1:18" ht="20.100000000000001" customHeight="1" x14ac:dyDescent="0.25">
      <c r="A76" s="22" t="s">
        <v>78</v>
      </c>
      <c r="B76" s="86"/>
      <c r="C76" s="18"/>
      <c r="D76" s="18">
        <f t="shared" ref="D76:D77" si="21">+B76+C76</f>
        <v>0</v>
      </c>
      <c r="E76" s="165"/>
      <c r="F76" s="2"/>
      <c r="G76" s="11"/>
      <c r="H76" s="11"/>
      <c r="K76" s="11"/>
      <c r="L76" s="11"/>
      <c r="M76" s="11"/>
      <c r="R76" s="27">
        <f t="shared" si="1"/>
        <v>0</v>
      </c>
    </row>
    <row r="77" spans="1:18" ht="32.25" customHeight="1" x14ac:dyDescent="0.25">
      <c r="A77" s="22" t="s">
        <v>79</v>
      </c>
      <c r="B77" s="86"/>
      <c r="C77" s="18"/>
      <c r="D77" s="18">
        <f t="shared" si="21"/>
        <v>0</v>
      </c>
      <c r="E77" s="165"/>
      <c r="F77" s="2"/>
      <c r="G77" s="11"/>
      <c r="H77" s="11"/>
      <c r="K77" s="11"/>
      <c r="L77" s="11"/>
      <c r="M77" s="11"/>
      <c r="R77" s="27">
        <f t="shared" si="1"/>
        <v>0</v>
      </c>
    </row>
    <row r="78" spans="1:18" x14ac:dyDescent="0.25">
      <c r="A78" s="24" t="s">
        <v>80</v>
      </c>
      <c r="B78" s="141">
        <f>+B14+B20+B30+B40+B48+B56+B66</f>
        <v>1529000000</v>
      </c>
      <c r="C78" s="192">
        <f>+C14+C20+C30+C40+C56</f>
        <v>220917</v>
      </c>
      <c r="D78" s="192">
        <f>+D14+D20+D30+D40+D56</f>
        <v>1529220917</v>
      </c>
      <c r="E78" s="166"/>
      <c r="F78" s="142">
        <f t="shared" ref="F78:K78" si="22">+F14+F20+F30+F40+F56+F66</f>
        <v>67339457</v>
      </c>
      <c r="G78" s="142">
        <f t="shared" si="22"/>
        <v>62152530</v>
      </c>
      <c r="H78" s="142">
        <f t="shared" si="22"/>
        <v>93248642</v>
      </c>
      <c r="I78" s="142">
        <f t="shared" si="22"/>
        <v>0</v>
      </c>
      <c r="J78" s="142">
        <f t="shared" si="22"/>
        <v>0</v>
      </c>
      <c r="K78" s="142">
        <f t="shared" si="22"/>
        <v>0</v>
      </c>
      <c r="L78" s="142">
        <f t="shared" ref="L78:Q78" si="23">+L14+L20+L30+L40+L56+L66</f>
        <v>0</v>
      </c>
      <c r="M78" s="142">
        <f t="shared" si="23"/>
        <v>0</v>
      </c>
      <c r="N78" s="142">
        <f t="shared" si="23"/>
        <v>0</v>
      </c>
      <c r="O78" s="142">
        <f t="shared" si="23"/>
        <v>0</v>
      </c>
      <c r="P78" s="142">
        <f t="shared" si="23"/>
        <v>0</v>
      </c>
      <c r="Q78" s="142">
        <f t="shared" si="23"/>
        <v>0</v>
      </c>
      <c r="R78" s="142">
        <f t="shared" si="1"/>
        <v>222740629</v>
      </c>
    </row>
    <row r="79" spans="1:18" hidden="1" x14ac:dyDescent="0.25">
      <c r="A79" s="17"/>
      <c r="B79" s="143"/>
      <c r="C79" s="146"/>
      <c r="D79" s="146"/>
      <c r="E79" s="167"/>
      <c r="F79" s="145"/>
      <c r="G79" s="146"/>
      <c r="H79" s="146"/>
      <c r="I79" s="144"/>
      <c r="J79" s="144"/>
      <c r="K79" s="146"/>
      <c r="L79" s="144"/>
      <c r="M79" s="144"/>
      <c r="N79" s="144"/>
      <c r="O79" s="144"/>
      <c r="P79" s="144"/>
      <c r="Q79" s="144"/>
      <c r="R79" s="146">
        <f t="shared" ref="R79:R91" si="24">+F79+G79+H79+I79+J79+K79+L79+M79+N79+O79+P79+Q79</f>
        <v>0</v>
      </c>
    </row>
    <row r="80" spans="1:18" hidden="1" x14ac:dyDescent="0.25">
      <c r="A80" s="9" t="s">
        <v>81</v>
      </c>
      <c r="B80" s="147"/>
      <c r="C80" s="149"/>
      <c r="D80" s="149"/>
      <c r="E80" s="168"/>
      <c r="F80" s="149"/>
      <c r="G80" s="149"/>
      <c r="H80" s="149"/>
      <c r="I80" s="148"/>
      <c r="J80" s="148"/>
      <c r="K80" s="148"/>
      <c r="L80" s="148"/>
      <c r="M80" s="148"/>
      <c r="N80" s="148"/>
      <c r="O80" s="148"/>
      <c r="P80" s="148"/>
      <c r="Q80" s="148"/>
      <c r="R80" s="149">
        <f t="shared" si="24"/>
        <v>0</v>
      </c>
    </row>
    <row r="81" spans="1:18" hidden="1" x14ac:dyDescent="0.25">
      <c r="A81" s="12" t="s">
        <v>82</v>
      </c>
      <c r="B81" s="150"/>
      <c r="C81" s="146"/>
      <c r="D81" s="146"/>
      <c r="E81" s="167"/>
      <c r="F81" s="151"/>
      <c r="G81" s="146"/>
      <c r="H81" s="146"/>
      <c r="I81" s="144"/>
      <c r="J81" s="144"/>
      <c r="K81" s="146"/>
      <c r="L81" s="144"/>
      <c r="M81" s="144"/>
      <c r="N81" s="144"/>
      <c r="O81" s="144"/>
      <c r="P81" s="144"/>
      <c r="Q81" s="144"/>
      <c r="R81" s="146">
        <f t="shared" si="24"/>
        <v>0</v>
      </c>
    </row>
    <row r="82" spans="1:18" ht="30" hidden="1" x14ac:dyDescent="0.25">
      <c r="A82" s="17" t="s">
        <v>83</v>
      </c>
      <c r="B82" s="143"/>
      <c r="C82" s="146"/>
      <c r="D82" s="146"/>
      <c r="E82" s="167"/>
      <c r="F82" s="145"/>
      <c r="G82" s="146"/>
      <c r="H82" s="146"/>
      <c r="I82" s="144"/>
      <c r="J82" s="144"/>
      <c r="K82" s="146"/>
      <c r="L82" s="146"/>
      <c r="M82" s="146"/>
      <c r="N82" s="146"/>
      <c r="O82" s="146"/>
      <c r="P82" s="146"/>
      <c r="Q82" s="146"/>
      <c r="R82" s="146">
        <f t="shared" si="24"/>
        <v>0</v>
      </c>
    </row>
    <row r="83" spans="1:18" ht="30" hidden="1" x14ac:dyDescent="0.25">
      <c r="A83" s="17" t="s">
        <v>84</v>
      </c>
      <c r="B83" s="143"/>
      <c r="C83" s="146"/>
      <c r="D83" s="146"/>
      <c r="E83" s="167"/>
      <c r="F83" s="145"/>
      <c r="G83" s="146"/>
      <c r="H83" s="146"/>
      <c r="I83" s="144"/>
      <c r="J83" s="144"/>
      <c r="K83" s="146"/>
      <c r="L83" s="144"/>
      <c r="M83" s="144"/>
      <c r="N83" s="146"/>
      <c r="O83" s="144"/>
      <c r="P83" s="144"/>
      <c r="Q83" s="144"/>
      <c r="R83" s="146">
        <f t="shared" si="24"/>
        <v>0</v>
      </c>
    </row>
    <row r="84" spans="1:18" hidden="1" x14ac:dyDescent="0.25">
      <c r="A84" s="12" t="s">
        <v>85</v>
      </c>
      <c r="B84" s="150"/>
      <c r="C84" s="146"/>
      <c r="D84" s="146"/>
      <c r="E84" s="167"/>
      <c r="F84" s="151"/>
      <c r="G84" s="146"/>
      <c r="H84" s="146"/>
      <c r="I84" s="144"/>
      <c r="J84" s="144"/>
      <c r="K84" s="146"/>
      <c r="L84" s="144"/>
      <c r="M84" s="144"/>
      <c r="N84" s="146"/>
      <c r="O84" s="144"/>
      <c r="P84" s="144"/>
      <c r="Q84" s="144"/>
      <c r="R84" s="146">
        <f t="shared" si="24"/>
        <v>0</v>
      </c>
    </row>
    <row r="85" spans="1:18" hidden="1" x14ac:dyDescent="0.25">
      <c r="A85" s="17" t="s">
        <v>86</v>
      </c>
      <c r="B85" s="143"/>
      <c r="C85" s="146"/>
      <c r="D85" s="146"/>
      <c r="E85" s="167"/>
      <c r="F85" s="145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>
        <f t="shared" si="24"/>
        <v>0</v>
      </c>
    </row>
    <row r="86" spans="1:18" hidden="1" x14ac:dyDescent="0.25">
      <c r="A86" s="17" t="s">
        <v>87</v>
      </c>
      <c r="B86" s="143"/>
      <c r="C86" s="146"/>
      <c r="D86" s="146"/>
      <c r="E86" s="167"/>
      <c r="F86" s="145"/>
      <c r="G86" s="146"/>
      <c r="H86" s="146"/>
      <c r="I86" s="146"/>
      <c r="J86" s="146"/>
      <c r="K86" s="146"/>
      <c r="L86" s="144"/>
      <c r="M86" s="144"/>
      <c r="N86" s="144"/>
      <c r="O86" s="146"/>
      <c r="P86" s="144"/>
      <c r="Q86" s="144"/>
      <c r="R86" s="146">
        <f t="shared" si="24"/>
        <v>0</v>
      </c>
    </row>
    <row r="87" spans="1:18" hidden="1" x14ac:dyDescent="0.25">
      <c r="A87" s="12" t="s">
        <v>88</v>
      </c>
      <c r="B87" s="150"/>
      <c r="C87" s="146"/>
      <c r="D87" s="146"/>
      <c r="E87" s="167"/>
      <c r="F87" s="151"/>
      <c r="G87" s="146"/>
      <c r="H87" s="146"/>
      <c r="I87" s="144"/>
      <c r="J87" s="144"/>
      <c r="K87" s="146"/>
      <c r="L87" s="144"/>
      <c r="M87" s="144"/>
      <c r="N87" s="144"/>
      <c r="O87" s="144"/>
      <c r="P87" s="144"/>
      <c r="Q87" s="144"/>
      <c r="R87" s="146">
        <f t="shared" si="24"/>
        <v>0</v>
      </c>
    </row>
    <row r="88" spans="1:18" hidden="1" x14ac:dyDescent="0.25">
      <c r="A88" s="17" t="s">
        <v>89</v>
      </c>
      <c r="B88" s="143"/>
      <c r="C88" s="146"/>
      <c r="D88" s="146"/>
      <c r="E88" s="167"/>
      <c r="F88" s="145"/>
      <c r="G88" s="146"/>
      <c r="H88" s="146"/>
      <c r="I88" s="144"/>
      <c r="J88" s="144"/>
      <c r="K88" s="146"/>
      <c r="L88" s="144"/>
      <c r="M88" s="144"/>
      <c r="N88" s="144"/>
      <c r="O88" s="144"/>
      <c r="P88" s="144"/>
      <c r="Q88" s="144"/>
      <c r="R88" s="146">
        <f t="shared" si="24"/>
        <v>0</v>
      </c>
    </row>
    <row r="89" spans="1:18" hidden="1" x14ac:dyDescent="0.25">
      <c r="A89" s="24" t="s">
        <v>90</v>
      </c>
      <c r="B89" s="152"/>
      <c r="C89" s="142"/>
      <c r="D89" s="142"/>
      <c r="E89" s="169"/>
      <c r="F89" s="142">
        <f t="shared" ref="F89:J89" si="25">SUM(F81:F88)</f>
        <v>0</v>
      </c>
      <c r="G89" s="142">
        <f t="shared" si="25"/>
        <v>0</v>
      </c>
      <c r="H89" s="142">
        <f t="shared" si="25"/>
        <v>0</v>
      </c>
      <c r="I89" s="153">
        <f t="shared" si="25"/>
        <v>0</v>
      </c>
      <c r="J89" s="153">
        <f t="shared" si="25"/>
        <v>0</v>
      </c>
      <c r="K89" s="153">
        <f>SUM(K81:K88)</f>
        <v>0</v>
      </c>
      <c r="L89" s="153">
        <f t="shared" ref="L89:P89" si="26">SUM(L81:L88)</f>
        <v>0</v>
      </c>
      <c r="M89" s="153">
        <f t="shared" si="26"/>
        <v>0</v>
      </c>
      <c r="N89" s="153">
        <f t="shared" si="26"/>
        <v>0</v>
      </c>
      <c r="O89" s="153">
        <f t="shared" si="26"/>
        <v>0</v>
      </c>
      <c r="P89" s="153">
        <f t="shared" si="26"/>
        <v>0</v>
      </c>
      <c r="Q89" s="153"/>
      <c r="R89" s="142">
        <f t="shared" si="24"/>
        <v>0</v>
      </c>
    </row>
    <row r="90" spans="1:18" hidden="1" x14ac:dyDescent="0.25">
      <c r="B90" s="154"/>
      <c r="C90" s="146"/>
      <c r="D90" s="146"/>
      <c r="E90" s="167"/>
      <c r="F90" s="146"/>
      <c r="G90" s="146"/>
      <c r="H90" s="146"/>
      <c r="I90" s="144"/>
      <c r="J90" s="144"/>
      <c r="K90" s="146"/>
      <c r="L90" s="144"/>
      <c r="M90" s="144"/>
      <c r="N90" s="144"/>
      <c r="O90" s="144"/>
      <c r="P90" s="144"/>
      <c r="Q90" s="144"/>
      <c r="R90" s="146">
        <f t="shared" si="24"/>
        <v>0</v>
      </c>
    </row>
    <row r="91" spans="1:18" ht="15.75" x14ac:dyDescent="0.25">
      <c r="A91" s="25" t="s">
        <v>91</v>
      </c>
      <c r="B91" s="155">
        <f>+B78</f>
        <v>1529000000</v>
      </c>
      <c r="C91" s="158">
        <f>C78+C89</f>
        <v>220917</v>
      </c>
      <c r="D91" s="158">
        <f>D78+D89</f>
        <v>1529220917</v>
      </c>
      <c r="E91" s="166"/>
      <c r="F91" s="157">
        <f>+F14+F20+F30+F40+F56</f>
        <v>67339457</v>
      </c>
      <c r="G91" s="157">
        <f t="shared" ref="G91:O91" si="27">G78+G89</f>
        <v>62152530</v>
      </c>
      <c r="H91" s="157">
        <f t="shared" si="27"/>
        <v>93248642</v>
      </c>
      <c r="I91" s="156">
        <f t="shared" si="27"/>
        <v>0</v>
      </c>
      <c r="J91" s="156">
        <f t="shared" si="27"/>
        <v>0</v>
      </c>
      <c r="K91" s="156">
        <f t="shared" si="27"/>
        <v>0</v>
      </c>
      <c r="L91" s="156">
        <f t="shared" si="27"/>
        <v>0</v>
      </c>
      <c r="M91" s="156">
        <f t="shared" si="27"/>
        <v>0</v>
      </c>
      <c r="N91" s="156">
        <f t="shared" si="27"/>
        <v>0</v>
      </c>
      <c r="O91" s="156">
        <f t="shared" si="27"/>
        <v>0</v>
      </c>
      <c r="P91" s="156">
        <f>P78+P89</f>
        <v>0</v>
      </c>
      <c r="Q91" s="156">
        <f>Q78+Q89</f>
        <v>0</v>
      </c>
      <c r="R91" s="158">
        <f t="shared" si="24"/>
        <v>222740629</v>
      </c>
    </row>
    <row r="92" spans="1:18" x14ac:dyDescent="0.25">
      <c r="A92" t="s">
        <v>107</v>
      </c>
      <c r="B92" s="88"/>
      <c r="C92" s="8"/>
      <c r="D92" s="8"/>
      <c r="E92" s="11"/>
      <c r="F92" s="27"/>
      <c r="G92" s="11"/>
      <c r="H92" s="11"/>
      <c r="K92" s="11"/>
    </row>
    <row r="93" spans="1:18" x14ac:dyDescent="0.25">
      <c r="A93" t="s">
        <v>1009</v>
      </c>
      <c r="E93" s="11"/>
      <c r="F93" s="11"/>
      <c r="G93" s="11"/>
      <c r="H93" s="11"/>
      <c r="K93" s="11"/>
    </row>
    <row r="94" spans="1:18" ht="30" x14ac:dyDescent="0.25">
      <c r="A94" s="30" t="s">
        <v>108</v>
      </c>
      <c r="E94" s="11"/>
      <c r="F94" s="11"/>
      <c r="G94" s="11"/>
      <c r="H94" s="11"/>
      <c r="K94" s="11"/>
    </row>
    <row r="95" spans="1:18" ht="45" x14ac:dyDescent="0.25">
      <c r="A95" s="30" t="s">
        <v>1010</v>
      </c>
      <c r="E95" s="11"/>
      <c r="F95" s="11"/>
      <c r="G95" s="11"/>
      <c r="H95" s="11"/>
      <c r="K95" s="11"/>
    </row>
    <row r="96" spans="1:18" ht="90" x14ac:dyDescent="0.25">
      <c r="A96" s="30" t="s">
        <v>109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190" t="s">
        <v>1016</v>
      </c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</row>
    <row r="101" spans="1:18" ht="15.75" x14ac:dyDescent="0.25">
      <c r="A101" s="191" t="s">
        <v>1017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</row>
    <row r="102" spans="1:18" ht="15.75" x14ac:dyDescent="0.25">
      <c r="A102" s="171" t="s">
        <v>1018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</row>
    <row r="103" spans="1:18" ht="15.75" x14ac:dyDescent="0.25">
      <c r="A103" s="51"/>
      <c r="B103" s="89"/>
      <c r="C103" s="51"/>
      <c r="D103" s="51"/>
      <c r="E103" s="52"/>
      <c r="F103" s="52"/>
      <c r="G103" s="52"/>
      <c r="H103" s="52"/>
      <c r="I103" s="51"/>
      <c r="J103" s="51"/>
      <c r="K103" s="52"/>
      <c r="L103" s="51"/>
      <c r="M103" s="51"/>
      <c r="N103" s="51"/>
      <c r="O103" s="51"/>
      <c r="P103" s="51"/>
      <c r="Q103" s="51"/>
      <c r="R103" s="53"/>
    </row>
    <row r="104" spans="1:18" ht="15.75" x14ac:dyDescent="0.25">
      <c r="A104" s="51"/>
      <c r="B104" s="89"/>
      <c r="C104" s="51"/>
      <c r="D104" s="51"/>
      <c r="E104" s="52"/>
      <c r="F104" s="52"/>
      <c r="G104" s="52"/>
      <c r="H104" s="52"/>
      <c r="I104" s="51"/>
      <c r="J104" s="51"/>
      <c r="K104" s="52"/>
      <c r="L104" s="51"/>
      <c r="M104" s="51"/>
      <c r="N104" s="51"/>
      <c r="O104" s="51"/>
      <c r="P104" s="51"/>
      <c r="Q104" s="51"/>
      <c r="R104" s="53"/>
    </row>
    <row r="105" spans="1:18" ht="18.75" x14ac:dyDescent="0.3">
      <c r="A105" s="3"/>
      <c r="B105" s="90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10:R10"/>
    <mergeCell ref="F11:R11"/>
    <mergeCell ref="A9:R9"/>
  </mergeCells>
  <printOptions horizontalCentered="1" verticalCentered="1"/>
  <pageMargins left="1.1023622047244095" right="0.11811023622047245" top="0.74803149606299213" bottom="0.74803149606299213" header="0.31496062992125984" footer="0.31496062992125984"/>
  <pageSetup scale="59" orientation="landscape" r:id="rId1"/>
  <rowBreaks count="2" manualBreakCount="2">
    <brk id="35" max="17" man="1"/>
    <brk id="110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D22"/>
  <sheetViews>
    <sheetView workbookViewId="0">
      <selection activeCell="E12" sqref="E12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16.5703125" customWidth="1"/>
    <col min="7" max="7" width="20.7109375" customWidth="1"/>
    <col min="8" max="8" width="21.28515625" customWidth="1"/>
    <col min="9" max="9" width="14.5703125" customWidth="1"/>
  </cols>
  <sheetData>
    <row r="1" spans="1:30" x14ac:dyDescent="0.25">
      <c r="A1" s="65"/>
      <c r="B1" s="66"/>
      <c r="C1" s="66"/>
      <c r="D1" s="66"/>
      <c r="E1" s="66"/>
      <c r="F1" s="66"/>
      <c r="G1" s="66"/>
      <c r="H1" s="67"/>
    </row>
    <row r="2" spans="1:30" x14ac:dyDescent="0.25">
      <c r="A2" s="68"/>
      <c r="B2" s="69"/>
      <c r="C2" s="69"/>
      <c r="D2" s="69"/>
      <c r="E2" s="69"/>
      <c r="F2" s="69"/>
      <c r="G2" s="69"/>
      <c r="H2" s="70"/>
    </row>
    <row r="3" spans="1:30" x14ac:dyDescent="0.25">
      <c r="A3" s="68"/>
      <c r="B3" s="69"/>
      <c r="C3" s="69"/>
      <c r="D3" s="69"/>
      <c r="E3" s="69"/>
      <c r="F3" s="69"/>
      <c r="G3" s="69"/>
      <c r="H3" s="70"/>
    </row>
    <row r="4" spans="1:30" ht="15.75" x14ac:dyDescent="0.25">
      <c r="A4" s="179" t="s">
        <v>524</v>
      </c>
      <c r="B4" s="180"/>
      <c r="C4" s="180"/>
      <c r="D4" s="180"/>
      <c r="E4" s="180"/>
      <c r="F4" s="180"/>
      <c r="G4" s="180"/>
      <c r="H4" s="181"/>
    </row>
    <row r="5" spans="1:30" ht="15.75" x14ac:dyDescent="0.25">
      <c r="A5" s="179" t="s">
        <v>515</v>
      </c>
      <c r="B5" s="180"/>
      <c r="C5" s="180"/>
      <c r="D5" s="180"/>
      <c r="E5" s="180"/>
      <c r="F5" s="180"/>
      <c r="G5" s="180"/>
      <c r="H5" s="181"/>
    </row>
    <row r="6" spans="1:30" x14ac:dyDescent="0.25">
      <c r="A6" s="71"/>
      <c r="B6" s="72"/>
      <c r="C6" s="72"/>
      <c r="D6" s="72"/>
      <c r="E6" s="72"/>
      <c r="F6" s="72"/>
      <c r="G6" s="72"/>
      <c r="H6" s="73"/>
    </row>
    <row r="7" spans="1:30" ht="63" x14ac:dyDescent="0.25">
      <c r="A7" s="64" t="s">
        <v>505</v>
      </c>
      <c r="B7" s="64" t="s">
        <v>2</v>
      </c>
      <c r="C7" s="64" t="s">
        <v>1012</v>
      </c>
      <c r="D7" s="64" t="s">
        <v>1011</v>
      </c>
      <c r="E7" s="64" t="s">
        <v>516</v>
      </c>
      <c r="F7" s="64" t="s">
        <v>523</v>
      </c>
      <c r="G7" s="139" t="s">
        <v>517</v>
      </c>
      <c r="H7" s="139" t="s">
        <v>518</v>
      </c>
    </row>
    <row r="8" spans="1:30" ht="24" x14ac:dyDescent="0.25">
      <c r="A8" s="57">
        <v>2.1</v>
      </c>
      <c r="B8" s="81" t="s">
        <v>519</v>
      </c>
      <c r="C8" s="58">
        <v>894933053</v>
      </c>
      <c r="D8" s="58">
        <f>+Gastos!B14</f>
        <v>894933053</v>
      </c>
      <c r="E8" s="58">
        <f>+Gastos!R14</f>
        <v>154019900</v>
      </c>
      <c r="F8" s="58">
        <f>+D8-E8</f>
        <v>740913153</v>
      </c>
      <c r="G8" s="59">
        <f>+E8/C13*100</f>
        <v>10.073243950294311</v>
      </c>
      <c r="H8" s="59">
        <f>+E8/D8*100</f>
        <v>17.210214717591843</v>
      </c>
      <c r="M8" s="27"/>
    </row>
    <row r="9" spans="1:30" ht="24" x14ac:dyDescent="0.25">
      <c r="A9" s="57">
        <v>2.2000000000000002</v>
      </c>
      <c r="B9" s="81" t="s">
        <v>520</v>
      </c>
      <c r="C9" s="60">
        <v>486063671</v>
      </c>
      <c r="D9" s="60">
        <f>+Gastos!B20</f>
        <v>486063671</v>
      </c>
      <c r="E9" s="60">
        <f>+Gastos!R20</f>
        <v>46406172</v>
      </c>
      <c r="F9" s="58">
        <f t="shared" ref="F9:F12" si="0">+D9-E9</f>
        <v>439657499</v>
      </c>
      <c r="G9" s="59">
        <f>+E9/C13*100</f>
        <v>3.0350668410725965</v>
      </c>
      <c r="H9" s="59">
        <f>+E9/D9*100</f>
        <v>9.5473442614064439</v>
      </c>
      <c r="M9" s="27"/>
    </row>
    <row r="10" spans="1:30" ht="24" x14ac:dyDescent="0.25">
      <c r="A10" s="57">
        <v>2.2999999999999998</v>
      </c>
      <c r="B10" s="81" t="s">
        <v>327</v>
      </c>
      <c r="C10" s="60">
        <v>59520846</v>
      </c>
      <c r="D10" s="60">
        <f>+Gastos!D30</f>
        <v>59741763</v>
      </c>
      <c r="E10" s="60">
        <f>+Gastos!R30</f>
        <v>6150041</v>
      </c>
      <c r="F10" s="58">
        <f t="shared" si="0"/>
        <v>53591722</v>
      </c>
      <c r="G10" s="59">
        <f>+E10/C13*100</f>
        <v>0.40222635709614124</v>
      </c>
      <c r="H10" s="59">
        <f>+E10/D10*100</f>
        <v>10.29437480778731</v>
      </c>
      <c r="M10" s="27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</row>
    <row r="11" spans="1:30" ht="24" x14ac:dyDescent="0.25">
      <c r="A11" s="57">
        <v>2.4</v>
      </c>
      <c r="B11" s="81" t="s">
        <v>521</v>
      </c>
      <c r="C11" s="60">
        <v>5391300</v>
      </c>
      <c r="D11" s="60">
        <f>+Gastos!B40</f>
        <v>5391300</v>
      </c>
      <c r="E11" s="60">
        <f>+Gastos!R40</f>
        <v>692531</v>
      </c>
      <c r="F11" s="58">
        <f t="shared" si="0"/>
        <v>4698769</v>
      </c>
      <c r="G11" s="59">
        <f>+E11/C13*100</f>
        <v>4.5293067364290389E-2</v>
      </c>
      <c r="H11" s="59">
        <f>+E11/D11*100</f>
        <v>12.845343423664051</v>
      </c>
      <c r="M11" s="27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</row>
    <row r="12" spans="1:30" ht="36" x14ac:dyDescent="0.25">
      <c r="A12" s="57">
        <v>2.6</v>
      </c>
      <c r="B12" s="81" t="s">
        <v>522</v>
      </c>
      <c r="C12" s="61">
        <v>83091130</v>
      </c>
      <c r="D12" s="61">
        <f>+Gastos!B56</f>
        <v>83091130</v>
      </c>
      <c r="E12" s="61">
        <f>+Gastos!R56</f>
        <v>15471985</v>
      </c>
      <c r="F12" s="58">
        <f t="shared" si="0"/>
        <v>67619145</v>
      </c>
      <c r="G12" s="59">
        <f>+E12/C13*100</f>
        <v>1.0119022236756048</v>
      </c>
      <c r="H12" s="59">
        <f>+E12/D12*100</f>
        <v>18.620501370001826</v>
      </c>
      <c r="M12" s="27"/>
      <c r="N12" s="51"/>
      <c r="O12" s="51"/>
      <c r="P12" s="51"/>
      <c r="Q12" s="52"/>
      <c r="R12" s="52"/>
      <c r="S12" s="52"/>
      <c r="T12" s="52"/>
      <c r="U12" s="51"/>
      <c r="V12" s="51"/>
      <c r="W12" s="52"/>
      <c r="X12" s="51"/>
      <c r="Y12" s="51"/>
      <c r="Z12" s="51"/>
      <c r="AA12" s="51"/>
      <c r="AB12" s="51"/>
      <c r="AC12" s="51"/>
      <c r="AD12" s="53"/>
    </row>
    <row r="13" spans="1:30" ht="47.25" x14ac:dyDescent="0.25">
      <c r="A13" s="62"/>
      <c r="B13" s="82" t="s">
        <v>526</v>
      </c>
      <c r="C13" s="62">
        <f>+C8+C9+C10+C11+C12</f>
        <v>1529000000</v>
      </c>
      <c r="D13" s="62">
        <f>SUM(D8:D12)</f>
        <v>1529220917</v>
      </c>
      <c r="E13" s="62">
        <f>+E8+E9+E10+E11+E12</f>
        <v>222740629</v>
      </c>
      <c r="F13" s="62">
        <f>SUM(F8:F12)</f>
        <v>1306480288</v>
      </c>
      <c r="G13" s="63">
        <f>SUM(G8:G12)</f>
        <v>14.567732439502945</v>
      </c>
      <c r="H13" s="63"/>
      <c r="K13" s="80"/>
      <c r="N13" s="51"/>
      <c r="O13" s="51"/>
      <c r="P13" s="51"/>
      <c r="Q13" s="52"/>
      <c r="R13" s="52"/>
      <c r="S13" s="52"/>
      <c r="T13" s="52"/>
      <c r="U13" s="51"/>
      <c r="V13" s="51"/>
      <c r="W13" s="52"/>
      <c r="X13" s="51"/>
      <c r="Y13" s="51"/>
      <c r="Z13" s="51"/>
      <c r="AA13" s="51"/>
      <c r="AB13" s="51"/>
      <c r="AC13" s="51"/>
      <c r="AD13" s="53"/>
    </row>
    <row r="14" spans="1:30" ht="15.75" x14ac:dyDescent="0.25">
      <c r="A14" s="65"/>
      <c r="B14" s="66"/>
      <c r="C14" s="75"/>
      <c r="D14" s="75"/>
      <c r="E14" s="66"/>
      <c r="F14" s="66"/>
      <c r="G14" s="76"/>
      <c r="H14" s="67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15.75" x14ac:dyDescent="0.25">
      <c r="A15" s="79"/>
      <c r="B15" s="69"/>
      <c r="C15" s="77"/>
      <c r="D15" s="77"/>
      <c r="E15" s="77"/>
      <c r="F15" s="78"/>
      <c r="G15" s="69"/>
      <c r="H15" s="70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ht="15.75" x14ac:dyDescent="0.25">
      <c r="A16" s="68"/>
      <c r="B16" s="78"/>
      <c r="C16" s="69"/>
      <c r="D16" s="69"/>
      <c r="E16" s="69"/>
      <c r="F16" s="69"/>
      <c r="G16" s="78"/>
      <c r="H16" s="70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ht="15.75" x14ac:dyDescent="0.25">
      <c r="A17" s="179"/>
      <c r="B17" s="180"/>
      <c r="C17" s="69"/>
      <c r="D17" s="69"/>
      <c r="E17" s="69"/>
      <c r="F17" s="180"/>
      <c r="G17" s="180"/>
      <c r="H17" s="70"/>
      <c r="N17" s="51"/>
      <c r="O17" s="52"/>
      <c r="P17" s="51"/>
      <c r="Q17" s="52"/>
      <c r="R17" s="52"/>
      <c r="S17" s="52"/>
      <c r="T17" s="52"/>
      <c r="U17" s="51"/>
      <c r="V17" s="51"/>
      <c r="W17" s="52"/>
      <c r="X17" s="51"/>
      <c r="Y17" s="51"/>
      <c r="Z17" s="51"/>
      <c r="AA17" s="51"/>
      <c r="AB17" s="51"/>
      <c r="AC17" s="51"/>
      <c r="AD17" s="53"/>
    </row>
    <row r="18" spans="1:30" ht="15.75" x14ac:dyDescent="0.25">
      <c r="A18" s="68"/>
      <c r="B18" s="69"/>
      <c r="C18" s="69"/>
      <c r="D18" s="69"/>
      <c r="E18" s="69"/>
      <c r="F18" s="69"/>
      <c r="G18" s="69"/>
      <c r="H18" s="70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x14ac:dyDescent="0.25">
      <c r="A19" s="79"/>
      <c r="B19" s="69"/>
      <c r="C19" s="69"/>
      <c r="D19" s="69"/>
      <c r="E19" s="69"/>
      <c r="F19" s="69"/>
      <c r="G19" s="69"/>
      <c r="H19" s="70"/>
    </row>
    <row r="20" spans="1:30" x14ac:dyDescent="0.25">
      <c r="A20" s="68"/>
      <c r="B20" s="69"/>
      <c r="C20" s="69"/>
      <c r="D20" s="69"/>
      <c r="E20" s="69"/>
      <c r="F20" s="69"/>
      <c r="G20" s="69"/>
      <c r="H20" s="70"/>
    </row>
    <row r="21" spans="1:30" ht="15.75" x14ac:dyDescent="0.25">
      <c r="A21" s="179" t="s">
        <v>507</v>
      </c>
      <c r="B21" s="180"/>
      <c r="C21" s="180"/>
      <c r="D21" s="180"/>
      <c r="E21" s="180"/>
      <c r="F21" s="180"/>
      <c r="G21" s="180"/>
      <c r="H21" s="181"/>
    </row>
    <row r="22" spans="1:30" ht="15.75" x14ac:dyDescent="0.25">
      <c r="A22" s="182" t="s">
        <v>525</v>
      </c>
      <c r="B22" s="183"/>
      <c r="C22" s="183"/>
      <c r="D22" s="183"/>
      <c r="E22" s="183"/>
      <c r="F22" s="183"/>
      <c r="G22" s="183"/>
      <c r="H22" s="184"/>
    </row>
  </sheetData>
  <mergeCells count="6">
    <mergeCell ref="A21:H21"/>
    <mergeCell ref="A22:H22"/>
    <mergeCell ref="A17:B17"/>
    <mergeCell ref="F17:G17"/>
    <mergeCell ref="A4:H4"/>
    <mergeCell ref="A5:H5"/>
  </mergeCells>
  <pageMargins left="1.38" right="0.70866141732283472" top="0.74803149606299213" bottom="0.74803149606299213" header="0.31496062992125984" footer="0.31496062992125984"/>
  <pageSetup scale="8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1:M379"/>
  <sheetViews>
    <sheetView topLeftCell="A355" workbookViewId="0">
      <selection activeCell="H380" sqref="H380"/>
    </sheetView>
  </sheetViews>
  <sheetFormatPr baseColWidth="10" defaultRowHeight="15" x14ac:dyDescent="0.25"/>
  <cols>
    <col min="1" max="1" width="11.42578125" style="92"/>
    <col min="2" max="2" width="28.7109375" style="92" customWidth="1"/>
    <col min="3" max="3" width="20" style="92" customWidth="1"/>
    <col min="4" max="4" width="31.7109375" style="92" customWidth="1"/>
    <col min="5" max="5" width="34.7109375" style="92" customWidth="1"/>
    <col min="6" max="6" width="12.7109375" style="92" bestFit="1" customWidth="1"/>
    <col min="7" max="7" width="14.140625" style="93" bestFit="1" customWidth="1"/>
    <col min="8" max="8" width="21.140625" style="92" customWidth="1"/>
    <col min="9" max="11" width="11.42578125" style="92"/>
    <col min="12" max="12" width="12.7109375" style="92" bestFit="1" customWidth="1"/>
    <col min="13" max="13" width="11.42578125" style="92"/>
  </cols>
  <sheetData>
    <row r="1" spans="1:13" s="54" customFormat="1" x14ac:dyDescent="0.25">
      <c r="A1" s="92"/>
      <c r="B1" s="92"/>
      <c r="C1" s="92"/>
      <c r="D1" s="92"/>
      <c r="E1" s="92"/>
      <c r="F1" s="92"/>
      <c r="G1" s="93"/>
      <c r="H1" s="92"/>
      <c r="I1" s="92"/>
      <c r="J1" s="92"/>
      <c r="K1" s="92"/>
      <c r="L1" s="92"/>
      <c r="M1" s="92"/>
    </row>
    <row r="2" spans="1:13" s="54" customFormat="1" ht="38.25" x14ac:dyDescent="0.25">
      <c r="A2" s="94" t="s">
        <v>550</v>
      </c>
      <c r="B2" s="94" t="s">
        <v>551</v>
      </c>
      <c r="C2" s="94" t="s">
        <v>552</v>
      </c>
      <c r="D2" s="94" t="s">
        <v>553</v>
      </c>
      <c r="E2" s="94" t="s">
        <v>554</v>
      </c>
      <c r="F2" s="95" t="s">
        <v>555</v>
      </c>
      <c r="G2" s="96" t="s">
        <v>556</v>
      </c>
      <c r="H2" s="95" t="s">
        <v>557</v>
      </c>
      <c r="I2" s="95" t="s">
        <v>558</v>
      </c>
      <c r="J2" s="95" t="s">
        <v>559</v>
      </c>
      <c r="K2" s="95" t="s">
        <v>560</v>
      </c>
      <c r="L2" s="95" t="s">
        <v>561</v>
      </c>
      <c r="M2" s="95" t="s">
        <v>562</v>
      </c>
    </row>
    <row r="3" spans="1:13" s="54" customFormat="1" x14ac:dyDescent="0.25">
      <c r="A3" s="97" t="s">
        <v>563</v>
      </c>
      <c r="B3" s="98" t="s">
        <v>564</v>
      </c>
      <c r="C3" s="98" t="s">
        <v>565</v>
      </c>
      <c r="D3" s="98" t="s">
        <v>566</v>
      </c>
      <c r="E3" s="98" t="s">
        <v>567</v>
      </c>
      <c r="F3" s="99">
        <v>45012</v>
      </c>
      <c r="G3" s="100">
        <v>49827.25</v>
      </c>
      <c r="H3" s="101">
        <v>4</v>
      </c>
      <c r="I3" s="102">
        <v>1038.0677083333333</v>
      </c>
      <c r="J3" s="103">
        <v>0</v>
      </c>
      <c r="K3" s="102">
        <v>0</v>
      </c>
      <c r="L3" s="102">
        <v>49827.25</v>
      </c>
      <c r="M3" s="104" t="s">
        <v>568</v>
      </c>
    </row>
    <row r="4" spans="1:13" s="54" customFormat="1" x14ac:dyDescent="0.25">
      <c r="A4" s="105" t="s">
        <v>563</v>
      </c>
      <c r="B4" s="106" t="s">
        <v>564</v>
      </c>
      <c r="C4" s="106" t="s">
        <v>569</v>
      </c>
      <c r="D4" s="106" t="s">
        <v>566</v>
      </c>
      <c r="E4" s="106" t="s">
        <v>570</v>
      </c>
      <c r="F4" s="107">
        <v>45012</v>
      </c>
      <c r="G4" s="108">
        <v>49827.25</v>
      </c>
      <c r="H4" s="109">
        <v>4</v>
      </c>
      <c r="I4" s="110">
        <v>1038.0677083333333</v>
      </c>
      <c r="J4" s="111">
        <v>0</v>
      </c>
      <c r="K4" s="110">
        <v>0</v>
      </c>
      <c r="L4" s="110">
        <v>49827.25</v>
      </c>
      <c r="M4" s="112" t="s">
        <v>568</v>
      </c>
    </row>
    <row r="5" spans="1:13" s="54" customFormat="1" x14ac:dyDescent="0.25">
      <c r="A5" s="97" t="s">
        <v>563</v>
      </c>
      <c r="B5" s="98" t="s">
        <v>564</v>
      </c>
      <c r="C5" s="98" t="s">
        <v>571</v>
      </c>
      <c r="D5" s="98" t="s">
        <v>566</v>
      </c>
      <c r="E5" s="98" t="s">
        <v>572</v>
      </c>
      <c r="F5" s="99">
        <v>45012</v>
      </c>
      <c r="G5" s="100">
        <v>49827.25</v>
      </c>
      <c r="H5" s="101">
        <v>4</v>
      </c>
      <c r="I5" s="102">
        <v>1038.0677083333333</v>
      </c>
      <c r="J5" s="103">
        <v>0</v>
      </c>
      <c r="K5" s="102">
        <v>0</v>
      </c>
      <c r="L5" s="102">
        <v>49827.25</v>
      </c>
      <c r="M5" s="104" t="s">
        <v>568</v>
      </c>
    </row>
    <row r="6" spans="1:13" s="54" customFormat="1" x14ac:dyDescent="0.25">
      <c r="A6" s="105" t="s">
        <v>563</v>
      </c>
      <c r="B6" s="106" t="s">
        <v>564</v>
      </c>
      <c r="C6" s="106" t="s">
        <v>573</v>
      </c>
      <c r="D6" s="106" t="s">
        <v>566</v>
      </c>
      <c r="E6" s="106" t="s">
        <v>574</v>
      </c>
      <c r="F6" s="107">
        <v>45012</v>
      </c>
      <c r="G6" s="108">
        <v>49827.25</v>
      </c>
      <c r="H6" s="109">
        <v>4</v>
      </c>
      <c r="I6" s="110">
        <v>1038.0677083333333</v>
      </c>
      <c r="J6" s="111">
        <v>0</v>
      </c>
      <c r="K6" s="110">
        <v>0</v>
      </c>
      <c r="L6" s="110">
        <v>49827.25</v>
      </c>
      <c r="M6" s="112" t="s">
        <v>568</v>
      </c>
    </row>
    <row r="7" spans="1:13" x14ac:dyDescent="0.25">
      <c r="A7" s="97" t="s">
        <v>563</v>
      </c>
      <c r="B7" s="98" t="s">
        <v>564</v>
      </c>
      <c r="C7" s="98" t="s">
        <v>575</v>
      </c>
      <c r="D7" s="98" t="s">
        <v>566</v>
      </c>
      <c r="E7" s="98" t="s">
        <v>576</v>
      </c>
      <c r="F7" s="99">
        <v>45012</v>
      </c>
      <c r="G7" s="100">
        <v>49827.25</v>
      </c>
      <c r="H7" s="101">
        <v>4</v>
      </c>
      <c r="I7" s="102">
        <v>1038.0677083333333</v>
      </c>
      <c r="J7" s="103">
        <v>0</v>
      </c>
      <c r="K7" s="102">
        <v>0</v>
      </c>
      <c r="L7" s="102">
        <v>49827.25</v>
      </c>
      <c r="M7" s="104" t="s">
        <v>568</v>
      </c>
    </row>
    <row r="8" spans="1:13" x14ac:dyDescent="0.25">
      <c r="A8" s="105" t="s">
        <v>563</v>
      </c>
      <c r="B8" s="106" t="s">
        <v>564</v>
      </c>
      <c r="C8" s="106" t="s">
        <v>577</v>
      </c>
      <c r="D8" s="106" t="s">
        <v>566</v>
      </c>
      <c r="E8" s="106" t="s">
        <v>570</v>
      </c>
      <c r="F8" s="107">
        <v>45012</v>
      </c>
      <c r="G8" s="108">
        <v>49827.25</v>
      </c>
      <c r="H8" s="109">
        <v>4</v>
      </c>
      <c r="I8" s="110">
        <v>1038.0677083333333</v>
      </c>
      <c r="J8" s="111">
        <v>0</v>
      </c>
      <c r="K8" s="110">
        <v>0</v>
      </c>
      <c r="L8" s="110">
        <v>49827.25</v>
      </c>
      <c r="M8" s="112" t="s">
        <v>568</v>
      </c>
    </row>
    <row r="9" spans="1:13" x14ac:dyDescent="0.25">
      <c r="A9" s="97" t="s">
        <v>563</v>
      </c>
      <c r="B9" s="98" t="s">
        <v>564</v>
      </c>
      <c r="C9" s="98" t="s">
        <v>578</v>
      </c>
      <c r="D9" s="98" t="s">
        <v>566</v>
      </c>
      <c r="E9" s="98" t="s">
        <v>570</v>
      </c>
      <c r="F9" s="99">
        <v>45012</v>
      </c>
      <c r="G9" s="100">
        <v>49827.25</v>
      </c>
      <c r="H9" s="101">
        <v>4</v>
      </c>
      <c r="I9" s="102">
        <v>1038.0677083333333</v>
      </c>
      <c r="J9" s="103">
        <v>0</v>
      </c>
      <c r="K9" s="102">
        <v>0</v>
      </c>
      <c r="L9" s="102">
        <v>49827.25</v>
      </c>
      <c r="M9" s="104" t="s">
        <v>568</v>
      </c>
    </row>
    <row r="10" spans="1:13" x14ac:dyDescent="0.25">
      <c r="A10" s="105" t="s">
        <v>563</v>
      </c>
      <c r="B10" s="106" t="s">
        <v>564</v>
      </c>
      <c r="C10" s="106" t="s">
        <v>579</v>
      </c>
      <c r="D10" s="106" t="s">
        <v>566</v>
      </c>
      <c r="E10" s="106" t="s">
        <v>580</v>
      </c>
      <c r="F10" s="107">
        <v>45012</v>
      </c>
      <c r="G10" s="108">
        <v>49827.25</v>
      </c>
      <c r="H10" s="109">
        <v>4</v>
      </c>
      <c r="I10" s="110">
        <v>1038.0677083333333</v>
      </c>
      <c r="J10" s="111">
        <v>0</v>
      </c>
      <c r="K10" s="110">
        <v>0</v>
      </c>
      <c r="L10" s="110">
        <v>49827.25</v>
      </c>
      <c r="M10" s="112" t="s">
        <v>568</v>
      </c>
    </row>
    <row r="11" spans="1:13" x14ac:dyDescent="0.25">
      <c r="A11" s="97" t="s">
        <v>563</v>
      </c>
      <c r="B11" s="98" t="s">
        <v>564</v>
      </c>
      <c r="C11" s="98" t="s">
        <v>581</v>
      </c>
      <c r="D11" s="98" t="s">
        <v>566</v>
      </c>
      <c r="E11" s="98" t="s">
        <v>582</v>
      </c>
      <c r="F11" s="99">
        <v>45012</v>
      </c>
      <c r="G11" s="100">
        <v>49827.25</v>
      </c>
      <c r="H11" s="101">
        <v>4</v>
      </c>
      <c r="I11" s="102">
        <v>1038.0677083333333</v>
      </c>
      <c r="J11" s="103">
        <v>0</v>
      </c>
      <c r="K11" s="102">
        <v>0</v>
      </c>
      <c r="L11" s="102">
        <v>49827.25</v>
      </c>
      <c r="M11" s="104" t="s">
        <v>568</v>
      </c>
    </row>
    <row r="12" spans="1:13" x14ac:dyDescent="0.25">
      <c r="A12" s="105" t="s">
        <v>563</v>
      </c>
      <c r="B12" s="106" t="s">
        <v>564</v>
      </c>
      <c r="C12" s="106" t="s">
        <v>583</v>
      </c>
      <c r="D12" s="106" t="s">
        <v>566</v>
      </c>
      <c r="E12" s="106" t="s">
        <v>584</v>
      </c>
      <c r="F12" s="107">
        <v>45012</v>
      </c>
      <c r="G12" s="108">
        <v>49827.25</v>
      </c>
      <c r="H12" s="109">
        <v>4</v>
      </c>
      <c r="I12" s="110">
        <v>1038.0677083333333</v>
      </c>
      <c r="J12" s="111">
        <v>0</v>
      </c>
      <c r="K12" s="110">
        <v>0</v>
      </c>
      <c r="L12" s="110">
        <v>49827.25</v>
      </c>
      <c r="M12" s="112" t="s">
        <v>568</v>
      </c>
    </row>
    <row r="13" spans="1:13" x14ac:dyDescent="0.25">
      <c r="A13" s="97" t="s">
        <v>563</v>
      </c>
      <c r="B13" s="98" t="s">
        <v>564</v>
      </c>
      <c r="C13" s="98" t="s">
        <v>585</v>
      </c>
      <c r="D13" s="98" t="s">
        <v>566</v>
      </c>
      <c r="E13" s="98" t="s">
        <v>574</v>
      </c>
      <c r="F13" s="99">
        <v>45012</v>
      </c>
      <c r="G13" s="100">
        <v>49827.25</v>
      </c>
      <c r="H13" s="101">
        <v>4</v>
      </c>
      <c r="I13" s="102">
        <v>1038.0677083333333</v>
      </c>
      <c r="J13" s="103">
        <v>0</v>
      </c>
      <c r="K13" s="102">
        <v>0</v>
      </c>
      <c r="L13" s="102">
        <v>49827.25</v>
      </c>
      <c r="M13" s="104" t="s">
        <v>568</v>
      </c>
    </row>
    <row r="14" spans="1:13" x14ac:dyDescent="0.25">
      <c r="A14" s="105" t="s">
        <v>563</v>
      </c>
      <c r="B14" s="106" t="s">
        <v>564</v>
      </c>
      <c r="C14" s="106" t="s">
        <v>586</v>
      </c>
      <c r="D14" s="106" t="s">
        <v>566</v>
      </c>
      <c r="E14" s="106" t="s">
        <v>587</v>
      </c>
      <c r="F14" s="107">
        <v>45012</v>
      </c>
      <c r="G14" s="108">
        <v>49827.25</v>
      </c>
      <c r="H14" s="109">
        <v>4</v>
      </c>
      <c r="I14" s="110">
        <v>1038.0677083333333</v>
      </c>
      <c r="J14" s="111">
        <v>0</v>
      </c>
      <c r="K14" s="110">
        <v>0</v>
      </c>
      <c r="L14" s="110">
        <v>49827.25</v>
      </c>
      <c r="M14" s="112" t="s">
        <v>568</v>
      </c>
    </row>
    <row r="15" spans="1:13" x14ac:dyDescent="0.25">
      <c r="A15" s="97" t="s">
        <v>563</v>
      </c>
      <c r="B15" s="98" t="s">
        <v>564</v>
      </c>
      <c r="C15" s="98" t="s">
        <v>588</v>
      </c>
      <c r="D15" s="98" t="s">
        <v>566</v>
      </c>
      <c r="E15" s="98" t="s">
        <v>567</v>
      </c>
      <c r="F15" s="99">
        <v>45012</v>
      </c>
      <c r="G15" s="100">
        <v>49827.25</v>
      </c>
      <c r="H15" s="101">
        <v>4</v>
      </c>
      <c r="I15" s="102">
        <v>1038.0677083333333</v>
      </c>
      <c r="J15" s="103">
        <v>0</v>
      </c>
      <c r="K15" s="102">
        <v>0</v>
      </c>
      <c r="L15" s="102">
        <v>49827.25</v>
      </c>
      <c r="M15" s="104" t="s">
        <v>568</v>
      </c>
    </row>
    <row r="16" spans="1:13" x14ac:dyDescent="0.25">
      <c r="A16" s="105" t="s">
        <v>563</v>
      </c>
      <c r="B16" s="106" t="s">
        <v>564</v>
      </c>
      <c r="C16" s="106" t="s">
        <v>589</v>
      </c>
      <c r="D16" s="106" t="s">
        <v>566</v>
      </c>
      <c r="E16" s="106" t="s">
        <v>582</v>
      </c>
      <c r="F16" s="107">
        <v>45012</v>
      </c>
      <c r="G16" s="108">
        <v>49827.25</v>
      </c>
      <c r="H16" s="109">
        <v>4</v>
      </c>
      <c r="I16" s="110">
        <v>1038.0677083333333</v>
      </c>
      <c r="J16" s="111">
        <v>0</v>
      </c>
      <c r="K16" s="110">
        <v>0</v>
      </c>
      <c r="L16" s="110">
        <v>49827.25</v>
      </c>
      <c r="M16" s="112" t="s">
        <v>568</v>
      </c>
    </row>
    <row r="17" spans="1:13" x14ac:dyDescent="0.25">
      <c r="A17" s="97" t="s">
        <v>563</v>
      </c>
      <c r="B17" s="98" t="s">
        <v>564</v>
      </c>
      <c r="C17" s="98" t="s">
        <v>590</v>
      </c>
      <c r="D17" s="98" t="s">
        <v>566</v>
      </c>
      <c r="E17" s="98" t="s">
        <v>574</v>
      </c>
      <c r="F17" s="99">
        <v>45012</v>
      </c>
      <c r="G17" s="100">
        <v>49827.25</v>
      </c>
      <c r="H17" s="101">
        <v>4</v>
      </c>
      <c r="I17" s="102">
        <v>1038.0677083333333</v>
      </c>
      <c r="J17" s="103">
        <v>0</v>
      </c>
      <c r="K17" s="102">
        <v>0</v>
      </c>
      <c r="L17" s="102">
        <v>49827.25</v>
      </c>
      <c r="M17" s="104" t="s">
        <v>568</v>
      </c>
    </row>
    <row r="18" spans="1:13" x14ac:dyDescent="0.25">
      <c r="A18" s="105" t="s">
        <v>563</v>
      </c>
      <c r="B18" s="106" t="s">
        <v>564</v>
      </c>
      <c r="C18" s="106" t="s">
        <v>591</v>
      </c>
      <c r="D18" s="106" t="s">
        <v>566</v>
      </c>
      <c r="E18" s="106" t="s">
        <v>574</v>
      </c>
      <c r="F18" s="107">
        <v>45012</v>
      </c>
      <c r="G18" s="108">
        <v>49827.25</v>
      </c>
      <c r="H18" s="109">
        <v>4</v>
      </c>
      <c r="I18" s="110">
        <v>1038.0677083333333</v>
      </c>
      <c r="J18" s="111">
        <v>0</v>
      </c>
      <c r="K18" s="110">
        <v>0</v>
      </c>
      <c r="L18" s="110">
        <v>49827.25</v>
      </c>
      <c r="M18" s="112" t="s">
        <v>568</v>
      </c>
    </row>
    <row r="19" spans="1:13" x14ac:dyDescent="0.25">
      <c r="A19" s="97" t="s">
        <v>563</v>
      </c>
      <c r="B19" s="98" t="s">
        <v>564</v>
      </c>
      <c r="C19" s="98" t="s">
        <v>592</v>
      </c>
      <c r="D19" s="98" t="s">
        <v>566</v>
      </c>
      <c r="E19" s="98" t="s">
        <v>574</v>
      </c>
      <c r="F19" s="99">
        <v>45012</v>
      </c>
      <c r="G19" s="100">
        <v>49827.25</v>
      </c>
      <c r="H19" s="101">
        <v>4</v>
      </c>
      <c r="I19" s="102">
        <v>1038.0677083333333</v>
      </c>
      <c r="J19" s="103">
        <v>0</v>
      </c>
      <c r="K19" s="102">
        <v>0</v>
      </c>
      <c r="L19" s="102">
        <v>49827.25</v>
      </c>
      <c r="M19" s="104" t="s">
        <v>568</v>
      </c>
    </row>
    <row r="20" spans="1:13" x14ac:dyDescent="0.25">
      <c r="A20" s="105" t="s">
        <v>563</v>
      </c>
      <c r="B20" s="106" t="s">
        <v>564</v>
      </c>
      <c r="C20" s="106" t="s">
        <v>593</v>
      </c>
      <c r="D20" s="106" t="s">
        <v>594</v>
      </c>
      <c r="E20" s="106" t="s">
        <v>567</v>
      </c>
      <c r="F20" s="107">
        <v>45012</v>
      </c>
      <c r="G20" s="108">
        <v>49827.25</v>
      </c>
      <c r="H20" s="109">
        <v>4</v>
      </c>
      <c r="I20" s="110">
        <v>1038.0677083333333</v>
      </c>
      <c r="J20" s="111">
        <v>0</v>
      </c>
      <c r="K20" s="110">
        <v>0</v>
      </c>
      <c r="L20" s="110">
        <v>49827.25</v>
      </c>
      <c r="M20" s="112" t="s">
        <v>568</v>
      </c>
    </row>
    <row r="21" spans="1:13" x14ac:dyDescent="0.25">
      <c r="A21" s="97" t="s">
        <v>563</v>
      </c>
      <c r="B21" s="98" t="s">
        <v>564</v>
      </c>
      <c r="C21" s="98" t="s">
        <v>595</v>
      </c>
      <c r="D21" s="98" t="s">
        <v>566</v>
      </c>
      <c r="E21" s="98" t="s">
        <v>596</v>
      </c>
      <c r="F21" s="99">
        <v>45012</v>
      </c>
      <c r="G21" s="100">
        <v>49827.25</v>
      </c>
      <c r="H21" s="101">
        <v>4</v>
      </c>
      <c r="I21" s="102">
        <v>1038.0677083333333</v>
      </c>
      <c r="J21" s="103">
        <v>0</v>
      </c>
      <c r="K21" s="102">
        <v>0</v>
      </c>
      <c r="L21" s="102">
        <v>49827.25</v>
      </c>
      <c r="M21" s="104" t="s">
        <v>568</v>
      </c>
    </row>
    <row r="22" spans="1:13" x14ac:dyDescent="0.25">
      <c r="A22" s="105" t="s">
        <v>563</v>
      </c>
      <c r="B22" s="106" t="s">
        <v>564</v>
      </c>
      <c r="C22" s="106" t="s">
        <v>597</v>
      </c>
      <c r="D22" s="106" t="s">
        <v>566</v>
      </c>
      <c r="E22" s="106" t="s">
        <v>580</v>
      </c>
      <c r="F22" s="107">
        <v>45012</v>
      </c>
      <c r="G22" s="108">
        <v>49827.25</v>
      </c>
      <c r="H22" s="109">
        <v>4</v>
      </c>
      <c r="I22" s="110">
        <v>1038.0677083333333</v>
      </c>
      <c r="J22" s="111">
        <v>0</v>
      </c>
      <c r="K22" s="110">
        <v>0</v>
      </c>
      <c r="L22" s="110">
        <v>49827.25</v>
      </c>
      <c r="M22" s="112" t="s">
        <v>568</v>
      </c>
    </row>
    <row r="23" spans="1:13" x14ac:dyDescent="0.25">
      <c r="A23" s="97" t="s">
        <v>563</v>
      </c>
      <c r="B23" s="98" t="s">
        <v>564</v>
      </c>
      <c r="C23" s="98" t="s">
        <v>598</v>
      </c>
      <c r="D23" s="98" t="s">
        <v>599</v>
      </c>
      <c r="E23" s="98" t="s">
        <v>567</v>
      </c>
      <c r="F23" s="99">
        <v>45012</v>
      </c>
      <c r="G23" s="100">
        <v>43931.75</v>
      </c>
      <c r="H23" s="101">
        <v>4</v>
      </c>
      <c r="I23" s="102">
        <v>915.24479166666663</v>
      </c>
      <c r="J23" s="103">
        <v>0</v>
      </c>
      <c r="K23" s="102">
        <v>0</v>
      </c>
      <c r="L23" s="102">
        <v>43931.75</v>
      </c>
      <c r="M23" s="104" t="s">
        <v>568</v>
      </c>
    </row>
    <row r="24" spans="1:13" x14ac:dyDescent="0.25">
      <c r="A24" s="105" t="s">
        <v>563</v>
      </c>
      <c r="B24" s="106" t="s">
        <v>564</v>
      </c>
      <c r="C24" s="106" t="s">
        <v>600</v>
      </c>
      <c r="D24" s="106" t="s">
        <v>599</v>
      </c>
      <c r="E24" s="106" t="s">
        <v>601</v>
      </c>
      <c r="F24" s="107">
        <v>45012</v>
      </c>
      <c r="G24" s="108">
        <v>43931.75</v>
      </c>
      <c r="H24" s="109">
        <v>4</v>
      </c>
      <c r="I24" s="110">
        <v>915.24479166666663</v>
      </c>
      <c r="J24" s="111">
        <v>0</v>
      </c>
      <c r="K24" s="110">
        <v>0</v>
      </c>
      <c r="L24" s="110">
        <v>43931.75</v>
      </c>
      <c r="M24" s="112" t="s">
        <v>568</v>
      </c>
    </row>
    <row r="25" spans="1:13" x14ac:dyDescent="0.25">
      <c r="A25" s="97" t="s">
        <v>563</v>
      </c>
      <c r="B25" s="98" t="s">
        <v>564</v>
      </c>
      <c r="C25" s="98" t="s">
        <v>602</v>
      </c>
      <c r="D25" s="98" t="s">
        <v>599</v>
      </c>
      <c r="E25" s="98" t="s">
        <v>580</v>
      </c>
      <c r="F25" s="99">
        <v>45012</v>
      </c>
      <c r="G25" s="100">
        <v>43931.75</v>
      </c>
      <c r="H25" s="101">
        <v>4</v>
      </c>
      <c r="I25" s="102">
        <v>915.24479166666663</v>
      </c>
      <c r="J25" s="103">
        <v>0</v>
      </c>
      <c r="K25" s="102">
        <v>0</v>
      </c>
      <c r="L25" s="102">
        <v>43931.75</v>
      </c>
      <c r="M25" s="104" t="s">
        <v>568</v>
      </c>
    </row>
    <row r="26" spans="1:13" x14ac:dyDescent="0.25">
      <c r="A26" s="105" t="s">
        <v>563</v>
      </c>
      <c r="B26" s="106" t="s">
        <v>564</v>
      </c>
      <c r="C26" s="106" t="s">
        <v>603</v>
      </c>
      <c r="D26" s="106" t="s">
        <v>599</v>
      </c>
      <c r="E26" s="106" t="s">
        <v>580</v>
      </c>
      <c r="F26" s="107">
        <v>45012</v>
      </c>
      <c r="G26" s="108">
        <v>43931.75</v>
      </c>
      <c r="H26" s="109">
        <v>4</v>
      </c>
      <c r="I26" s="110">
        <v>915.24479166666663</v>
      </c>
      <c r="J26" s="111">
        <v>0</v>
      </c>
      <c r="K26" s="110">
        <v>0</v>
      </c>
      <c r="L26" s="110">
        <v>43931.75</v>
      </c>
      <c r="M26" s="112" t="s">
        <v>568</v>
      </c>
    </row>
    <row r="27" spans="1:13" x14ac:dyDescent="0.25">
      <c r="A27" s="97" t="s">
        <v>563</v>
      </c>
      <c r="B27" s="98" t="s">
        <v>564</v>
      </c>
      <c r="C27" s="98" t="s">
        <v>604</v>
      </c>
      <c r="D27" s="98" t="s">
        <v>599</v>
      </c>
      <c r="E27" s="98" t="s">
        <v>580</v>
      </c>
      <c r="F27" s="99">
        <v>45012</v>
      </c>
      <c r="G27" s="100">
        <v>43931.75</v>
      </c>
      <c r="H27" s="101">
        <v>4</v>
      </c>
      <c r="I27" s="102">
        <v>915.24479166666663</v>
      </c>
      <c r="J27" s="103">
        <v>0</v>
      </c>
      <c r="K27" s="102">
        <v>0</v>
      </c>
      <c r="L27" s="102">
        <v>43931.75</v>
      </c>
      <c r="M27" s="104" t="s">
        <v>568</v>
      </c>
    </row>
    <row r="28" spans="1:13" x14ac:dyDescent="0.25">
      <c r="A28" s="105" t="s">
        <v>563</v>
      </c>
      <c r="B28" s="106" t="s">
        <v>564</v>
      </c>
      <c r="C28" s="106" t="s">
        <v>605</v>
      </c>
      <c r="D28" s="106" t="s">
        <v>599</v>
      </c>
      <c r="E28" s="106" t="s">
        <v>580</v>
      </c>
      <c r="F28" s="107">
        <v>45012</v>
      </c>
      <c r="G28" s="108">
        <v>43931.75</v>
      </c>
      <c r="H28" s="109">
        <v>4</v>
      </c>
      <c r="I28" s="110">
        <v>915.24479166666663</v>
      </c>
      <c r="J28" s="111">
        <v>0</v>
      </c>
      <c r="K28" s="110">
        <v>0</v>
      </c>
      <c r="L28" s="110">
        <v>43931.75</v>
      </c>
      <c r="M28" s="112" t="s">
        <v>568</v>
      </c>
    </row>
    <row r="29" spans="1:13" x14ac:dyDescent="0.25">
      <c r="A29" s="97" t="s">
        <v>563</v>
      </c>
      <c r="B29" s="98" t="s">
        <v>564</v>
      </c>
      <c r="C29" s="98" t="s">
        <v>606</v>
      </c>
      <c r="D29" s="98" t="s">
        <v>599</v>
      </c>
      <c r="E29" s="98" t="s">
        <v>580</v>
      </c>
      <c r="F29" s="99">
        <v>45012</v>
      </c>
      <c r="G29" s="100">
        <v>43931.75</v>
      </c>
      <c r="H29" s="101">
        <v>4</v>
      </c>
      <c r="I29" s="102">
        <v>915.24479166666663</v>
      </c>
      <c r="J29" s="103">
        <v>0</v>
      </c>
      <c r="K29" s="102">
        <v>0</v>
      </c>
      <c r="L29" s="102">
        <v>43931.75</v>
      </c>
      <c r="M29" s="104" t="s">
        <v>568</v>
      </c>
    </row>
    <row r="30" spans="1:13" x14ac:dyDescent="0.25">
      <c r="A30" s="105" t="s">
        <v>563</v>
      </c>
      <c r="B30" s="106" t="s">
        <v>564</v>
      </c>
      <c r="C30" s="106" t="s">
        <v>607</v>
      </c>
      <c r="D30" s="106" t="s">
        <v>599</v>
      </c>
      <c r="E30" s="106" t="s">
        <v>580</v>
      </c>
      <c r="F30" s="107">
        <v>45012</v>
      </c>
      <c r="G30" s="108">
        <v>43931.75</v>
      </c>
      <c r="H30" s="109">
        <v>4</v>
      </c>
      <c r="I30" s="110">
        <v>915.24479166666663</v>
      </c>
      <c r="J30" s="111">
        <v>0</v>
      </c>
      <c r="K30" s="110">
        <v>0</v>
      </c>
      <c r="L30" s="110">
        <v>43931.75</v>
      </c>
      <c r="M30" s="112" t="s">
        <v>568</v>
      </c>
    </row>
    <row r="31" spans="1:13" x14ac:dyDescent="0.25">
      <c r="A31" s="97" t="s">
        <v>563</v>
      </c>
      <c r="B31" s="98" t="s">
        <v>564</v>
      </c>
      <c r="C31" s="98" t="s">
        <v>608</v>
      </c>
      <c r="D31" s="98" t="s">
        <v>599</v>
      </c>
      <c r="E31" s="98" t="s">
        <v>580</v>
      </c>
      <c r="F31" s="99">
        <v>45012</v>
      </c>
      <c r="G31" s="100">
        <v>43931.75</v>
      </c>
      <c r="H31" s="101">
        <v>4</v>
      </c>
      <c r="I31" s="102">
        <v>915.24479166666663</v>
      </c>
      <c r="J31" s="103">
        <v>0</v>
      </c>
      <c r="K31" s="102">
        <v>0</v>
      </c>
      <c r="L31" s="102">
        <v>43931.75</v>
      </c>
      <c r="M31" s="104" t="s">
        <v>568</v>
      </c>
    </row>
    <row r="32" spans="1:13" x14ac:dyDescent="0.25">
      <c r="A32" s="105" t="s">
        <v>563</v>
      </c>
      <c r="B32" s="106" t="s">
        <v>564</v>
      </c>
      <c r="C32" s="106" t="s">
        <v>609</v>
      </c>
      <c r="D32" s="106" t="s">
        <v>599</v>
      </c>
      <c r="E32" s="106" t="s">
        <v>610</v>
      </c>
      <c r="F32" s="107">
        <v>45012</v>
      </c>
      <c r="G32" s="108">
        <v>43931.75</v>
      </c>
      <c r="H32" s="109">
        <v>4</v>
      </c>
      <c r="I32" s="110">
        <v>915.24479166666663</v>
      </c>
      <c r="J32" s="111">
        <v>0</v>
      </c>
      <c r="K32" s="110">
        <v>0</v>
      </c>
      <c r="L32" s="110">
        <v>43931.75</v>
      </c>
      <c r="M32" s="112" t="s">
        <v>568</v>
      </c>
    </row>
    <row r="33" spans="1:13" x14ac:dyDescent="0.25">
      <c r="A33" s="97" t="s">
        <v>563</v>
      </c>
      <c r="B33" s="98" t="s">
        <v>564</v>
      </c>
      <c r="C33" s="98" t="s">
        <v>611</v>
      </c>
      <c r="D33" s="98" t="s">
        <v>599</v>
      </c>
      <c r="E33" s="98" t="s">
        <v>610</v>
      </c>
      <c r="F33" s="99">
        <v>45012</v>
      </c>
      <c r="G33" s="100">
        <v>43931.75</v>
      </c>
      <c r="H33" s="101">
        <v>4</v>
      </c>
      <c r="I33" s="102">
        <v>915.24479166666663</v>
      </c>
      <c r="J33" s="103">
        <v>0</v>
      </c>
      <c r="K33" s="102">
        <v>0</v>
      </c>
      <c r="L33" s="102">
        <v>43931.75</v>
      </c>
      <c r="M33" s="104" t="s">
        <v>568</v>
      </c>
    </row>
    <row r="34" spans="1:13" x14ac:dyDescent="0.25">
      <c r="A34" s="105" t="s">
        <v>563</v>
      </c>
      <c r="B34" s="106" t="s">
        <v>564</v>
      </c>
      <c r="C34" s="106" t="s">
        <v>612</v>
      </c>
      <c r="D34" s="106" t="s">
        <v>599</v>
      </c>
      <c r="E34" s="106" t="s">
        <v>610</v>
      </c>
      <c r="F34" s="107">
        <v>45012</v>
      </c>
      <c r="G34" s="108">
        <v>43931.75</v>
      </c>
      <c r="H34" s="109">
        <v>4</v>
      </c>
      <c r="I34" s="110">
        <v>915.24479166666663</v>
      </c>
      <c r="J34" s="111">
        <v>0</v>
      </c>
      <c r="K34" s="110">
        <v>0</v>
      </c>
      <c r="L34" s="110">
        <v>43931.75</v>
      </c>
      <c r="M34" s="112" t="s">
        <v>568</v>
      </c>
    </row>
    <row r="35" spans="1:13" x14ac:dyDescent="0.25">
      <c r="A35" s="97" t="s">
        <v>563</v>
      </c>
      <c r="B35" s="98" t="s">
        <v>564</v>
      </c>
      <c r="C35" s="98" t="s">
        <v>613</v>
      </c>
      <c r="D35" s="98" t="s">
        <v>599</v>
      </c>
      <c r="E35" s="98" t="s">
        <v>567</v>
      </c>
      <c r="F35" s="99">
        <v>45012</v>
      </c>
      <c r="G35" s="100">
        <v>43931.75</v>
      </c>
      <c r="H35" s="101">
        <v>4</v>
      </c>
      <c r="I35" s="102">
        <v>915.24479166666663</v>
      </c>
      <c r="J35" s="103">
        <v>0</v>
      </c>
      <c r="K35" s="102">
        <v>0</v>
      </c>
      <c r="L35" s="102">
        <v>43931.75</v>
      </c>
      <c r="M35" s="104" t="s">
        <v>568</v>
      </c>
    </row>
    <row r="36" spans="1:13" x14ac:dyDescent="0.25">
      <c r="A36" s="105" t="s">
        <v>563</v>
      </c>
      <c r="B36" s="106" t="s">
        <v>564</v>
      </c>
      <c r="C36" s="106" t="s">
        <v>614</v>
      </c>
      <c r="D36" s="106" t="s">
        <v>599</v>
      </c>
      <c r="E36" s="106" t="s">
        <v>567</v>
      </c>
      <c r="F36" s="107">
        <v>45012</v>
      </c>
      <c r="G36" s="108">
        <v>43931.75</v>
      </c>
      <c r="H36" s="109">
        <v>4</v>
      </c>
      <c r="I36" s="110">
        <v>915.24479166666663</v>
      </c>
      <c r="J36" s="111">
        <v>0</v>
      </c>
      <c r="K36" s="110">
        <v>0</v>
      </c>
      <c r="L36" s="110">
        <v>43931.75</v>
      </c>
      <c r="M36" s="112" t="s">
        <v>568</v>
      </c>
    </row>
    <row r="37" spans="1:13" x14ac:dyDescent="0.25">
      <c r="A37" s="97" t="s">
        <v>563</v>
      </c>
      <c r="B37" s="98" t="s">
        <v>564</v>
      </c>
      <c r="C37" s="98" t="s">
        <v>615</v>
      </c>
      <c r="D37" s="98" t="s">
        <v>599</v>
      </c>
      <c r="E37" s="98" t="s">
        <v>567</v>
      </c>
      <c r="F37" s="99">
        <v>45012</v>
      </c>
      <c r="G37" s="100">
        <v>43931.75</v>
      </c>
      <c r="H37" s="101">
        <v>4</v>
      </c>
      <c r="I37" s="102">
        <v>915.24479166666663</v>
      </c>
      <c r="J37" s="103">
        <v>0</v>
      </c>
      <c r="K37" s="102">
        <v>0</v>
      </c>
      <c r="L37" s="102">
        <v>43931.75</v>
      </c>
      <c r="M37" s="104" t="s">
        <v>568</v>
      </c>
    </row>
    <row r="38" spans="1:13" x14ac:dyDescent="0.25">
      <c r="A38" s="105" t="s">
        <v>563</v>
      </c>
      <c r="B38" s="106" t="s">
        <v>564</v>
      </c>
      <c r="C38" s="106" t="s">
        <v>616</v>
      </c>
      <c r="D38" s="106" t="s">
        <v>599</v>
      </c>
      <c r="E38" s="106" t="s">
        <v>567</v>
      </c>
      <c r="F38" s="107">
        <v>45012</v>
      </c>
      <c r="G38" s="108">
        <v>43931.75</v>
      </c>
      <c r="H38" s="109">
        <v>4</v>
      </c>
      <c r="I38" s="110">
        <v>915.24479166666663</v>
      </c>
      <c r="J38" s="111">
        <v>0</v>
      </c>
      <c r="K38" s="110">
        <v>0</v>
      </c>
      <c r="L38" s="110">
        <v>43931.75</v>
      </c>
      <c r="M38" s="112" t="s">
        <v>568</v>
      </c>
    </row>
    <row r="39" spans="1:13" x14ac:dyDescent="0.25">
      <c r="A39" s="97" t="s">
        <v>563</v>
      </c>
      <c r="B39" s="98" t="s">
        <v>564</v>
      </c>
      <c r="C39" s="98" t="s">
        <v>617</v>
      </c>
      <c r="D39" s="98" t="s">
        <v>599</v>
      </c>
      <c r="E39" s="98" t="s">
        <v>567</v>
      </c>
      <c r="F39" s="99">
        <v>45012</v>
      </c>
      <c r="G39" s="100">
        <v>43931.75</v>
      </c>
      <c r="H39" s="101">
        <v>4</v>
      </c>
      <c r="I39" s="102">
        <v>915.24479166666663</v>
      </c>
      <c r="J39" s="103">
        <v>0</v>
      </c>
      <c r="K39" s="102">
        <v>0</v>
      </c>
      <c r="L39" s="102">
        <v>43931.75</v>
      </c>
      <c r="M39" s="104" t="s">
        <v>568</v>
      </c>
    </row>
    <row r="40" spans="1:13" x14ac:dyDescent="0.25">
      <c r="A40" s="105" t="s">
        <v>563</v>
      </c>
      <c r="B40" s="106" t="s">
        <v>564</v>
      </c>
      <c r="C40" s="106" t="s">
        <v>618</v>
      </c>
      <c r="D40" s="106" t="s">
        <v>599</v>
      </c>
      <c r="E40" s="106" t="s">
        <v>567</v>
      </c>
      <c r="F40" s="107">
        <v>45012</v>
      </c>
      <c r="G40" s="108">
        <v>43931.75</v>
      </c>
      <c r="H40" s="109">
        <v>4</v>
      </c>
      <c r="I40" s="110">
        <v>915.24479166666663</v>
      </c>
      <c r="J40" s="111">
        <v>0</v>
      </c>
      <c r="K40" s="110">
        <v>0</v>
      </c>
      <c r="L40" s="110">
        <v>43931.75</v>
      </c>
      <c r="M40" s="112" t="s">
        <v>568</v>
      </c>
    </row>
    <row r="41" spans="1:13" x14ac:dyDescent="0.25">
      <c r="A41" s="97" t="s">
        <v>563</v>
      </c>
      <c r="B41" s="98" t="s">
        <v>564</v>
      </c>
      <c r="C41" s="98" t="s">
        <v>619</v>
      </c>
      <c r="D41" s="98" t="s">
        <v>599</v>
      </c>
      <c r="E41" s="98" t="s">
        <v>567</v>
      </c>
      <c r="F41" s="99">
        <v>45012</v>
      </c>
      <c r="G41" s="100">
        <v>43931.75</v>
      </c>
      <c r="H41" s="101">
        <v>4</v>
      </c>
      <c r="I41" s="102">
        <v>915.24479166666663</v>
      </c>
      <c r="J41" s="103">
        <v>0</v>
      </c>
      <c r="K41" s="102">
        <v>0</v>
      </c>
      <c r="L41" s="102">
        <v>43931.75</v>
      </c>
      <c r="M41" s="104" t="s">
        <v>568</v>
      </c>
    </row>
    <row r="42" spans="1:13" x14ac:dyDescent="0.25">
      <c r="A42" s="105" t="s">
        <v>563</v>
      </c>
      <c r="B42" s="106" t="s">
        <v>564</v>
      </c>
      <c r="C42" s="106" t="s">
        <v>620</v>
      </c>
      <c r="D42" s="106" t="s">
        <v>599</v>
      </c>
      <c r="E42" s="106" t="s">
        <v>574</v>
      </c>
      <c r="F42" s="107">
        <v>45012</v>
      </c>
      <c r="G42" s="108">
        <v>43931.75</v>
      </c>
      <c r="H42" s="109">
        <v>4</v>
      </c>
      <c r="I42" s="110">
        <v>915.24479166666663</v>
      </c>
      <c r="J42" s="111">
        <v>0</v>
      </c>
      <c r="K42" s="110">
        <v>0</v>
      </c>
      <c r="L42" s="110">
        <v>43931.75</v>
      </c>
      <c r="M42" s="112" t="s">
        <v>568</v>
      </c>
    </row>
    <row r="43" spans="1:13" x14ac:dyDescent="0.25">
      <c r="A43" s="97" t="s">
        <v>563</v>
      </c>
      <c r="B43" s="98" t="s">
        <v>564</v>
      </c>
      <c r="C43" s="98" t="s">
        <v>621</v>
      </c>
      <c r="D43" s="98" t="s">
        <v>599</v>
      </c>
      <c r="E43" s="98" t="s">
        <v>574</v>
      </c>
      <c r="F43" s="99">
        <v>45012</v>
      </c>
      <c r="G43" s="100">
        <v>43931.75</v>
      </c>
      <c r="H43" s="101">
        <v>4</v>
      </c>
      <c r="I43" s="102">
        <v>915.24479166666663</v>
      </c>
      <c r="J43" s="103">
        <v>0</v>
      </c>
      <c r="K43" s="102">
        <v>0</v>
      </c>
      <c r="L43" s="102">
        <v>43931.75</v>
      </c>
      <c r="M43" s="104" t="s">
        <v>568</v>
      </c>
    </row>
    <row r="44" spans="1:13" x14ac:dyDescent="0.25">
      <c r="A44" s="105" t="s">
        <v>563</v>
      </c>
      <c r="B44" s="106" t="s">
        <v>564</v>
      </c>
      <c r="C44" s="106" t="s">
        <v>622</v>
      </c>
      <c r="D44" s="106" t="s">
        <v>599</v>
      </c>
      <c r="E44" s="106" t="s">
        <v>574</v>
      </c>
      <c r="F44" s="107">
        <v>45012</v>
      </c>
      <c r="G44" s="108">
        <v>43931.75</v>
      </c>
      <c r="H44" s="109">
        <v>4</v>
      </c>
      <c r="I44" s="110">
        <v>915.24479166666663</v>
      </c>
      <c r="J44" s="111">
        <v>0</v>
      </c>
      <c r="K44" s="110">
        <v>0</v>
      </c>
      <c r="L44" s="110">
        <v>43931.75</v>
      </c>
      <c r="M44" s="112" t="s">
        <v>568</v>
      </c>
    </row>
    <row r="45" spans="1:13" x14ac:dyDescent="0.25">
      <c r="A45" s="97" t="s">
        <v>563</v>
      </c>
      <c r="B45" s="98" t="s">
        <v>564</v>
      </c>
      <c r="C45" s="98" t="s">
        <v>623</v>
      </c>
      <c r="D45" s="98" t="s">
        <v>599</v>
      </c>
      <c r="E45" s="98" t="s">
        <v>574</v>
      </c>
      <c r="F45" s="99">
        <v>45012</v>
      </c>
      <c r="G45" s="100">
        <v>43931.75</v>
      </c>
      <c r="H45" s="101">
        <v>4</v>
      </c>
      <c r="I45" s="102">
        <v>915.24479166666663</v>
      </c>
      <c r="J45" s="103">
        <v>0</v>
      </c>
      <c r="K45" s="102">
        <v>0</v>
      </c>
      <c r="L45" s="102">
        <v>43931.75</v>
      </c>
      <c r="M45" s="104" t="s">
        <v>568</v>
      </c>
    </row>
    <row r="46" spans="1:13" x14ac:dyDescent="0.25">
      <c r="A46" s="105" t="s">
        <v>563</v>
      </c>
      <c r="B46" s="106" t="s">
        <v>564</v>
      </c>
      <c r="C46" s="106" t="s">
        <v>624</v>
      </c>
      <c r="D46" s="106" t="s">
        <v>599</v>
      </c>
      <c r="E46" s="106" t="s">
        <v>574</v>
      </c>
      <c r="F46" s="107">
        <v>45012</v>
      </c>
      <c r="G46" s="108">
        <v>43931.75</v>
      </c>
      <c r="H46" s="109">
        <v>4</v>
      </c>
      <c r="I46" s="110">
        <v>915.24479166666663</v>
      </c>
      <c r="J46" s="111">
        <v>0</v>
      </c>
      <c r="K46" s="110">
        <v>0</v>
      </c>
      <c r="L46" s="110">
        <v>43931.75</v>
      </c>
      <c r="M46" s="112" t="s">
        <v>568</v>
      </c>
    </row>
    <row r="47" spans="1:13" x14ac:dyDescent="0.25">
      <c r="A47" s="97" t="s">
        <v>563</v>
      </c>
      <c r="B47" s="98" t="s">
        <v>564</v>
      </c>
      <c r="C47" s="98" t="s">
        <v>625</v>
      </c>
      <c r="D47" s="98" t="s">
        <v>599</v>
      </c>
      <c r="E47" s="98" t="s">
        <v>574</v>
      </c>
      <c r="F47" s="99">
        <v>45012</v>
      </c>
      <c r="G47" s="100">
        <v>43931.75</v>
      </c>
      <c r="H47" s="101">
        <v>4</v>
      </c>
      <c r="I47" s="102">
        <v>915.24479166666663</v>
      </c>
      <c r="J47" s="103">
        <v>0</v>
      </c>
      <c r="K47" s="102">
        <v>0</v>
      </c>
      <c r="L47" s="102">
        <v>43931.75</v>
      </c>
      <c r="M47" s="104" t="s">
        <v>568</v>
      </c>
    </row>
    <row r="48" spans="1:13" x14ac:dyDescent="0.25">
      <c r="A48" s="105" t="s">
        <v>563</v>
      </c>
      <c r="B48" s="106" t="s">
        <v>564</v>
      </c>
      <c r="C48" s="106" t="s">
        <v>626</v>
      </c>
      <c r="D48" s="106" t="s">
        <v>599</v>
      </c>
      <c r="E48" s="106" t="s">
        <v>574</v>
      </c>
      <c r="F48" s="107">
        <v>45012</v>
      </c>
      <c r="G48" s="108">
        <v>43931.75</v>
      </c>
      <c r="H48" s="109">
        <v>4</v>
      </c>
      <c r="I48" s="110">
        <v>915.24479166666663</v>
      </c>
      <c r="J48" s="111">
        <v>0</v>
      </c>
      <c r="K48" s="110">
        <v>0</v>
      </c>
      <c r="L48" s="110">
        <v>43931.75</v>
      </c>
      <c r="M48" s="112" t="s">
        <v>568</v>
      </c>
    </row>
    <row r="49" spans="1:13" x14ac:dyDescent="0.25">
      <c r="A49" s="97" t="s">
        <v>563</v>
      </c>
      <c r="B49" s="98" t="s">
        <v>564</v>
      </c>
      <c r="C49" s="98" t="s">
        <v>627</v>
      </c>
      <c r="D49" s="98" t="s">
        <v>599</v>
      </c>
      <c r="E49" s="98" t="s">
        <v>574</v>
      </c>
      <c r="F49" s="99">
        <v>45012</v>
      </c>
      <c r="G49" s="100">
        <v>43931.75</v>
      </c>
      <c r="H49" s="101">
        <v>4</v>
      </c>
      <c r="I49" s="102">
        <v>915.24479166666663</v>
      </c>
      <c r="J49" s="103">
        <v>0</v>
      </c>
      <c r="K49" s="102">
        <v>0</v>
      </c>
      <c r="L49" s="102">
        <v>43931.75</v>
      </c>
      <c r="M49" s="104" t="s">
        <v>568</v>
      </c>
    </row>
    <row r="50" spans="1:13" x14ac:dyDescent="0.25">
      <c r="A50" s="105" t="s">
        <v>563</v>
      </c>
      <c r="B50" s="106" t="s">
        <v>564</v>
      </c>
      <c r="C50" s="106" t="s">
        <v>628</v>
      </c>
      <c r="D50" s="106" t="s">
        <v>599</v>
      </c>
      <c r="E50" s="106" t="s">
        <v>629</v>
      </c>
      <c r="F50" s="107">
        <v>45012</v>
      </c>
      <c r="G50" s="108">
        <v>43931.75</v>
      </c>
      <c r="H50" s="109">
        <v>4</v>
      </c>
      <c r="I50" s="110">
        <v>915.24479166666663</v>
      </c>
      <c r="J50" s="111">
        <v>0</v>
      </c>
      <c r="K50" s="110">
        <v>0</v>
      </c>
      <c r="L50" s="110">
        <v>43931.75</v>
      </c>
      <c r="M50" s="112" t="s">
        <v>568</v>
      </c>
    </row>
    <row r="51" spans="1:13" x14ac:dyDescent="0.25">
      <c r="A51" s="97" t="s">
        <v>563</v>
      </c>
      <c r="B51" s="98" t="s">
        <v>564</v>
      </c>
      <c r="C51" s="98" t="s">
        <v>630</v>
      </c>
      <c r="D51" s="98" t="s">
        <v>599</v>
      </c>
      <c r="E51" s="98" t="s">
        <v>629</v>
      </c>
      <c r="F51" s="99">
        <v>45012</v>
      </c>
      <c r="G51" s="100">
        <v>43931.75</v>
      </c>
      <c r="H51" s="101">
        <v>4</v>
      </c>
      <c r="I51" s="102">
        <v>915.24479166666663</v>
      </c>
      <c r="J51" s="103">
        <v>0</v>
      </c>
      <c r="K51" s="102">
        <v>0</v>
      </c>
      <c r="L51" s="102">
        <v>43931.75</v>
      </c>
      <c r="M51" s="104" t="s">
        <v>568</v>
      </c>
    </row>
    <row r="52" spans="1:13" x14ac:dyDescent="0.25">
      <c r="A52" s="105" t="s">
        <v>563</v>
      </c>
      <c r="B52" s="106" t="s">
        <v>564</v>
      </c>
      <c r="C52" s="106" t="s">
        <v>631</v>
      </c>
      <c r="D52" s="106" t="s">
        <v>599</v>
      </c>
      <c r="E52" s="106" t="s">
        <v>629</v>
      </c>
      <c r="F52" s="107">
        <v>45012</v>
      </c>
      <c r="G52" s="108">
        <v>43931.75</v>
      </c>
      <c r="H52" s="109">
        <v>4</v>
      </c>
      <c r="I52" s="110">
        <v>915.24479166666663</v>
      </c>
      <c r="J52" s="111">
        <v>0</v>
      </c>
      <c r="K52" s="110">
        <v>0</v>
      </c>
      <c r="L52" s="110">
        <v>43931.75</v>
      </c>
      <c r="M52" s="112" t="s">
        <v>568</v>
      </c>
    </row>
    <row r="53" spans="1:13" x14ac:dyDescent="0.25">
      <c r="A53" s="97" t="s">
        <v>563</v>
      </c>
      <c r="B53" s="98" t="s">
        <v>564</v>
      </c>
      <c r="C53" s="98" t="s">
        <v>632</v>
      </c>
      <c r="D53" s="98" t="s">
        <v>599</v>
      </c>
      <c r="E53" s="98" t="s">
        <v>633</v>
      </c>
      <c r="F53" s="99">
        <v>45012</v>
      </c>
      <c r="G53" s="100">
        <v>43931.75</v>
      </c>
      <c r="H53" s="101">
        <v>4</v>
      </c>
      <c r="I53" s="102">
        <v>915.24479166666663</v>
      </c>
      <c r="J53" s="103">
        <v>0</v>
      </c>
      <c r="K53" s="102">
        <v>0</v>
      </c>
      <c r="L53" s="102">
        <v>43931.75</v>
      </c>
      <c r="M53" s="104" t="s">
        <v>568</v>
      </c>
    </row>
    <row r="54" spans="1:13" x14ac:dyDescent="0.25">
      <c r="A54" s="105" t="s">
        <v>563</v>
      </c>
      <c r="B54" s="106" t="s">
        <v>564</v>
      </c>
      <c r="C54" s="106" t="s">
        <v>634</v>
      </c>
      <c r="D54" s="106" t="s">
        <v>599</v>
      </c>
      <c r="E54" s="106" t="s">
        <v>633</v>
      </c>
      <c r="F54" s="107">
        <v>45012</v>
      </c>
      <c r="G54" s="108">
        <v>43931.75</v>
      </c>
      <c r="H54" s="109">
        <v>4</v>
      </c>
      <c r="I54" s="110">
        <v>915.24479166666663</v>
      </c>
      <c r="J54" s="111">
        <v>0</v>
      </c>
      <c r="K54" s="110">
        <v>0</v>
      </c>
      <c r="L54" s="110">
        <v>43931.75</v>
      </c>
      <c r="M54" s="112" t="s">
        <v>568</v>
      </c>
    </row>
    <row r="55" spans="1:13" x14ac:dyDescent="0.25">
      <c r="A55" s="97" t="s">
        <v>563</v>
      </c>
      <c r="B55" s="98" t="s">
        <v>564</v>
      </c>
      <c r="C55" s="98" t="s">
        <v>635</v>
      </c>
      <c r="D55" s="98" t="s">
        <v>599</v>
      </c>
      <c r="E55" s="98" t="s">
        <v>633</v>
      </c>
      <c r="F55" s="99">
        <v>45012</v>
      </c>
      <c r="G55" s="100">
        <v>43931.75</v>
      </c>
      <c r="H55" s="101">
        <v>4</v>
      </c>
      <c r="I55" s="102">
        <v>915.24479166666663</v>
      </c>
      <c r="J55" s="103">
        <v>0</v>
      </c>
      <c r="K55" s="102">
        <v>0</v>
      </c>
      <c r="L55" s="102">
        <v>43931.75</v>
      </c>
      <c r="M55" s="104" t="s">
        <v>568</v>
      </c>
    </row>
    <row r="56" spans="1:13" x14ac:dyDescent="0.25">
      <c r="A56" s="105" t="s">
        <v>563</v>
      </c>
      <c r="B56" s="106" t="s">
        <v>564</v>
      </c>
      <c r="C56" s="106" t="s">
        <v>636</v>
      </c>
      <c r="D56" s="106" t="s">
        <v>599</v>
      </c>
      <c r="E56" s="106" t="s">
        <v>570</v>
      </c>
      <c r="F56" s="107">
        <v>45012</v>
      </c>
      <c r="G56" s="108">
        <v>43931.75</v>
      </c>
      <c r="H56" s="109">
        <v>4</v>
      </c>
      <c r="I56" s="110">
        <v>915.24479166666663</v>
      </c>
      <c r="J56" s="111">
        <v>0</v>
      </c>
      <c r="K56" s="110">
        <v>0</v>
      </c>
      <c r="L56" s="110">
        <v>43931.75</v>
      </c>
      <c r="M56" s="112" t="s">
        <v>568</v>
      </c>
    </row>
    <row r="57" spans="1:13" x14ac:dyDescent="0.25">
      <c r="A57" s="97" t="s">
        <v>563</v>
      </c>
      <c r="B57" s="98" t="s">
        <v>564</v>
      </c>
      <c r="C57" s="98" t="s">
        <v>637</v>
      </c>
      <c r="D57" s="98" t="s">
        <v>599</v>
      </c>
      <c r="E57" s="98" t="s">
        <v>570</v>
      </c>
      <c r="F57" s="99">
        <v>45012</v>
      </c>
      <c r="G57" s="100">
        <v>43931.75</v>
      </c>
      <c r="H57" s="101">
        <v>4</v>
      </c>
      <c r="I57" s="102">
        <v>915.24479166666663</v>
      </c>
      <c r="J57" s="103">
        <v>0</v>
      </c>
      <c r="K57" s="102">
        <v>0</v>
      </c>
      <c r="L57" s="102">
        <v>43931.75</v>
      </c>
      <c r="M57" s="104" t="s">
        <v>568</v>
      </c>
    </row>
    <row r="58" spans="1:13" x14ac:dyDescent="0.25">
      <c r="A58" s="105" t="s">
        <v>563</v>
      </c>
      <c r="B58" s="106" t="s">
        <v>564</v>
      </c>
      <c r="C58" s="106" t="s">
        <v>638</v>
      </c>
      <c r="D58" s="106" t="s">
        <v>599</v>
      </c>
      <c r="E58" s="106" t="s">
        <v>570</v>
      </c>
      <c r="F58" s="107">
        <v>45012</v>
      </c>
      <c r="G58" s="108">
        <v>43931.75</v>
      </c>
      <c r="H58" s="109">
        <v>4</v>
      </c>
      <c r="I58" s="110">
        <v>915.24479166666663</v>
      </c>
      <c r="J58" s="111">
        <v>0</v>
      </c>
      <c r="K58" s="110">
        <v>0</v>
      </c>
      <c r="L58" s="110">
        <v>43931.75</v>
      </c>
      <c r="M58" s="112" t="s">
        <v>568</v>
      </c>
    </row>
    <row r="59" spans="1:13" x14ac:dyDescent="0.25">
      <c r="A59" s="97" t="s">
        <v>563</v>
      </c>
      <c r="B59" s="98" t="s">
        <v>564</v>
      </c>
      <c r="C59" s="98" t="s">
        <v>639</v>
      </c>
      <c r="D59" s="98" t="s">
        <v>599</v>
      </c>
      <c r="E59" s="98" t="s">
        <v>570</v>
      </c>
      <c r="F59" s="99">
        <v>45012</v>
      </c>
      <c r="G59" s="100">
        <v>43931.75</v>
      </c>
      <c r="H59" s="101">
        <v>4</v>
      </c>
      <c r="I59" s="102">
        <v>915.24479166666663</v>
      </c>
      <c r="J59" s="103">
        <v>0</v>
      </c>
      <c r="K59" s="102">
        <v>0</v>
      </c>
      <c r="L59" s="102">
        <v>43931.75</v>
      </c>
      <c r="M59" s="104" t="s">
        <v>568</v>
      </c>
    </row>
    <row r="60" spans="1:13" x14ac:dyDescent="0.25">
      <c r="A60" s="105" t="s">
        <v>563</v>
      </c>
      <c r="B60" s="106" t="s">
        <v>564</v>
      </c>
      <c r="C60" s="106" t="s">
        <v>640</v>
      </c>
      <c r="D60" s="106" t="s">
        <v>599</v>
      </c>
      <c r="E60" s="106" t="s">
        <v>570</v>
      </c>
      <c r="F60" s="107">
        <v>45012</v>
      </c>
      <c r="G60" s="108">
        <v>43931.75</v>
      </c>
      <c r="H60" s="109">
        <v>4</v>
      </c>
      <c r="I60" s="110">
        <v>915.24479166666663</v>
      </c>
      <c r="J60" s="111">
        <v>0</v>
      </c>
      <c r="K60" s="110">
        <v>0</v>
      </c>
      <c r="L60" s="110">
        <v>43931.75</v>
      </c>
      <c r="M60" s="112" t="s">
        <v>568</v>
      </c>
    </row>
    <row r="61" spans="1:13" x14ac:dyDescent="0.25">
      <c r="A61" s="97" t="s">
        <v>563</v>
      </c>
      <c r="B61" s="98" t="s">
        <v>564</v>
      </c>
      <c r="C61" s="98" t="s">
        <v>641</v>
      </c>
      <c r="D61" s="98" t="s">
        <v>599</v>
      </c>
      <c r="E61" s="98" t="s">
        <v>572</v>
      </c>
      <c r="F61" s="99">
        <v>45012</v>
      </c>
      <c r="G61" s="100">
        <v>43931.75</v>
      </c>
      <c r="H61" s="101">
        <v>4</v>
      </c>
      <c r="I61" s="102">
        <v>915.24479166666663</v>
      </c>
      <c r="J61" s="103">
        <v>0</v>
      </c>
      <c r="K61" s="102">
        <v>0</v>
      </c>
      <c r="L61" s="102">
        <v>43931.75</v>
      </c>
      <c r="M61" s="104" t="s">
        <v>568</v>
      </c>
    </row>
    <row r="62" spans="1:13" x14ac:dyDescent="0.25">
      <c r="A62" s="105" t="s">
        <v>563</v>
      </c>
      <c r="B62" s="106" t="s">
        <v>564</v>
      </c>
      <c r="C62" s="106" t="s">
        <v>642</v>
      </c>
      <c r="D62" s="106" t="s">
        <v>599</v>
      </c>
      <c r="E62" s="106" t="s">
        <v>572</v>
      </c>
      <c r="F62" s="107">
        <v>45012</v>
      </c>
      <c r="G62" s="108">
        <v>43931.75</v>
      </c>
      <c r="H62" s="109">
        <v>4</v>
      </c>
      <c r="I62" s="110">
        <v>915.24479166666663</v>
      </c>
      <c r="J62" s="111">
        <v>0</v>
      </c>
      <c r="K62" s="110">
        <v>0</v>
      </c>
      <c r="L62" s="110">
        <v>43931.75</v>
      </c>
      <c r="M62" s="112" t="s">
        <v>568</v>
      </c>
    </row>
    <row r="63" spans="1:13" x14ac:dyDescent="0.25">
      <c r="A63" s="97" t="s">
        <v>563</v>
      </c>
      <c r="B63" s="98" t="s">
        <v>564</v>
      </c>
      <c r="C63" s="98" t="s">
        <v>643</v>
      </c>
      <c r="D63" s="98" t="s">
        <v>599</v>
      </c>
      <c r="E63" s="98" t="s">
        <v>572</v>
      </c>
      <c r="F63" s="99">
        <v>45012</v>
      </c>
      <c r="G63" s="100">
        <v>43931.75</v>
      </c>
      <c r="H63" s="101">
        <v>4</v>
      </c>
      <c r="I63" s="102">
        <v>915.24479166666663</v>
      </c>
      <c r="J63" s="103">
        <v>0</v>
      </c>
      <c r="K63" s="102">
        <v>0</v>
      </c>
      <c r="L63" s="102">
        <v>43931.75</v>
      </c>
      <c r="M63" s="104" t="s">
        <v>568</v>
      </c>
    </row>
    <row r="64" spans="1:13" x14ac:dyDescent="0.25">
      <c r="A64" s="105" t="s">
        <v>563</v>
      </c>
      <c r="B64" s="106" t="s">
        <v>564</v>
      </c>
      <c r="C64" s="106" t="s">
        <v>644</v>
      </c>
      <c r="D64" s="106" t="s">
        <v>599</v>
      </c>
      <c r="E64" s="106" t="s">
        <v>572</v>
      </c>
      <c r="F64" s="107">
        <v>45012</v>
      </c>
      <c r="G64" s="108">
        <v>43931.75</v>
      </c>
      <c r="H64" s="109">
        <v>4</v>
      </c>
      <c r="I64" s="110">
        <v>915.24479166666663</v>
      </c>
      <c r="J64" s="111">
        <v>0</v>
      </c>
      <c r="K64" s="110">
        <v>0</v>
      </c>
      <c r="L64" s="110">
        <v>43931.75</v>
      </c>
      <c r="M64" s="112" t="s">
        <v>568</v>
      </c>
    </row>
    <row r="65" spans="1:13" x14ac:dyDescent="0.25">
      <c r="A65" s="97" t="s">
        <v>563</v>
      </c>
      <c r="B65" s="98" t="s">
        <v>564</v>
      </c>
      <c r="C65" s="98" t="s">
        <v>645</v>
      </c>
      <c r="D65" s="98" t="s">
        <v>599</v>
      </c>
      <c r="E65" s="98" t="s">
        <v>572</v>
      </c>
      <c r="F65" s="99">
        <v>45012</v>
      </c>
      <c r="G65" s="100">
        <v>43931.75</v>
      </c>
      <c r="H65" s="101">
        <v>4</v>
      </c>
      <c r="I65" s="102">
        <v>915.24479166666663</v>
      </c>
      <c r="J65" s="103">
        <v>0</v>
      </c>
      <c r="K65" s="102">
        <v>0</v>
      </c>
      <c r="L65" s="102">
        <v>43931.75</v>
      </c>
      <c r="M65" s="104" t="s">
        <v>568</v>
      </c>
    </row>
    <row r="66" spans="1:13" x14ac:dyDescent="0.25">
      <c r="A66" s="105" t="s">
        <v>563</v>
      </c>
      <c r="B66" s="106" t="s">
        <v>564</v>
      </c>
      <c r="C66" s="106" t="s">
        <v>646</v>
      </c>
      <c r="D66" s="106" t="s">
        <v>599</v>
      </c>
      <c r="E66" s="106" t="s">
        <v>567</v>
      </c>
      <c r="F66" s="107">
        <v>45012</v>
      </c>
      <c r="G66" s="108">
        <v>43931.75</v>
      </c>
      <c r="H66" s="109">
        <v>4</v>
      </c>
      <c r="I66" s="110">
        <v>915.24479166666663</v>
      </c>
      <c r="J66" s="111">
        <v>0</v>
      </c>
      <c r="K66" s="110">
        <v>0</v>
      </c>
      <c r="L66" s="110">
        <v>43931.75</v>
      </c>
      <c r="M66" s="112" t="s">
        <v>568</v>
      </c>
    </row>
    <row r="67" spans="1:13" x14ac:dyDescent="0.25">
      <c r="A67" s="97" t="s">
        <v>563</v>
      </c>
      <c r="B67" s="98" t="s">
        <v>564</v>
      </c>
      <c r="C67" s="98" t="s">
        <v>647</v>
      </c>
      <c r="D67" s="98" t="s">
        <v>599</v>
      </c>
      <c r="E67" s="98" t="s">
        <v>648</v>
      </c>
      <c r="F67" s="99">
        <v>45012</v>
      </c>
      <c r="G67" s="100">
        <v>43931.75</v>
      </c>
      <c r="H67" s="101">
        <v>4</v>
      </c>
      <c r="I67" s="102">
        <v>915.24479166666663</v>
      </c>
      <c r="J67" s="103">
        <v>0</v>
      </c>
      <c r="K67" s="102">
        <v>0</v>
      </c>
      <c r="L67" s="102">
        <v>43931.75</v>
      </c>
      <c r="M67" s="104" t="s">
        <v>568</v>
      </c>
    </row>
    <row r="68" spans="1:13" ht="28.5" x14ac:dyDescent="0.25">
      <c r="A68" s="105" t="s">
        <v>563</v>
      </c>
      <c r="B68" s="106" t="s">
        <v>564</v>
      </c>
      <c r="C68" s="106" t="s">
        <v>649</v>
      </c>
      <c r="D68" s="106" t="s">
        <v>599</v>
      </c>
      <c r="E68" s="106" t="s">
        <v>650</v>
      </c>
      <c r="F68" s="107">
        <v>45012</v>
      </c>
      <c r="G68" s="108">
        <v>43931.75</v>
      </c>
      <c r="H68" s="109">
        <v>4</v>
      </c>
      <c r="I68" s="110">
        <v>915.24479166666663</v>
      </c>
      <c r="J68" s="111">
        <v>0</v>
      </c>
      <c r="K68" s="110">
        <v>0</v>
      </c>
      <c r="L68" s="110">
        <v>43931.75</v>
      </c>
      <c r="M68" s="112" t="s">
        <v>568</v>
      </c>
    </row>
    <row r="69" spans="1:13" ht="28.5" x14ac:dyDescent="0.25">
      <c r="A69" s="97" t="s">
        <v>563</v>
      </c>
      <c r="B69" s="98" t="s">
        <v>564</v>
      </c>
      <c r="C69" s="98" t="s">
        <v>651</v>
      </c>
      <c r="D69" s="98" t="s">
        <v>599</v>
      </c>
      <c r="E69" s="98" t="s">
        <v>650</v>
      </c>
      <c r="F69" s="99">
        <v>45012</v>
      </c>
      <c r="G69" s="100">
        <v>43931.75</v>
      </c>
      <c r="H69" s="101">
        <v>4</v>
      </c>
      <c r="I69" s="102">
        <v>915.24479166666663</v>
      </c>
      <c r="J69" s="103">
        <v>0</v>
      </c>
      <c r="K69" s="102">
        <v>0</v>
      </c>
      <c r="L69" s="102">
        <v>43931.75</v>
      </c>
      <c r="M69" s="104" t="s">
        <v>568</v>
      </c>
    </row>
    <row r="70" spans="1:13" ht="28.5" x14ac:dyDescent="0.25">
      <c r="A70" s="105" t="s">
        <v>563</v>
      </c>
      <c r="B70" s="106" t="s">
        <v>564</v>
      </c>
      <c r="C70" s="106" t="s">
        <v>652</v>
      </c>
      <c r="D70" s="106" t="s">
        <v>599</v>
      </c>
      <c r="E70" s="106" t="s">
        <v>650</v>
      </c>
      <c r="F70" s="107">
        <v>45012</v>
      </c>
      <c r="G70" s="108">
        <v>43931.75</v>
      </c>
      <c r="H70" s="109">
        <v>4</v>
      </c>
      <c r="I70" s="110">
        <v>915.24479166666663</v>
      </c>
      <c r="J70" s="111">
        <v>0</v>
      </c>
      <c r="K70" s="110">
        <v>0</v>
      </c>
      <c r="L70" s="110">
        <v>43931.75</v>
      </c>
      <c r="M70" s="112" t="s">
        <v>568</v>
      </c>
    </row>
    <row r="71" spans="1:13" x14ac:dyDescent="0.25">
      <c r="A71" s="97" t="s">
        <v>563</v>
      </c>
      <c r="B71" s="98" t="s">
        <v>564</v>
      </c>
      <c r="C71" s="98" t="s">
        <v>653</v>
      </c>
      <c r="D71" s="98" t="s">
        <v>599</v>
      </c>
      <c r="E71" s="98" t="s">
        <v>574</v>
      </c>
      <c r="F71" s="99">
        <v>45012</v>
      </c>
      <c r="G71" s="100">
        <v>43931.75</v>
      </c>
      <c r="H71" s="101">
        <v>4</v>
      </c>
      <c r="I71" s="102">
        <v>915.24479166666663</v>
      </c>
      <c r="J71" s="103">
        <v>0</v>
      </c>
      <c r="K71" s="102">
        <v>0</v>
      </c>
      <c r="L71" s="102">
        <v>43931.75</v>
      </c>
      <c r="M71" s="104" t="s">
        <v>568</v>
      </c>
    </row>
    <row r="72" spans="1:13" x14ac:dyDescent="0.25">
      <c r="A72" s="105" t="s">
        <v>563</v>
      </c>
      <c r="B72" s="106" t="s">
        <v>564</v>
      </c>
      <c r="C72" s="106" t="s">
        <v>654</v>
      </c>
      <c r="D72" s="106" t="s">
        <v>599</v>
      </c>
      <c r="E72" s="106" t="s">
        <v>574</v>
      </c>
      <c r="F72" s="107">
        <v>45012</v>
      </c>
      <c r="G72" s="108">
        <v>43931.75</v>
      </c>
      <c r="H72" s="109">
        <v>4</v>
      </c>
      <c r="I72" s="110">
        <v>915.24479166666663</v>
      </c>
      <c r="J72" s="111">
        <v>0</v>
      </c>
      <c r="K72" s="110">
        <v>0</v>
      </c>
      <c r="L72" s="110">
        <v>43931.75</v>
      </c>
      <c r="M72" s="112" t="s">
        <v>568</v>
      </c>
    </row>
    <row r="73" spans="1:13" x14ac:dyDescent="0.25">
      <c r="A73" s="97" t="s">
        <v>563</v>
      </c>
      <c r="B73" s="98" t="s">
        <v>564</v>
      </c>
      <c r="C73" s="98" t="s">
        <v>655</v>
      </c>
      <c r="D73" s="98" t="s">
        <v>599</v>
      </c>
      <c r="E73" s="98" t="s">
        <v>574</v>
      </c>
      <c r="F73" s="99">
        <v>45012</v>
      </c>
      <c r="G73" s="100">
        <v>43931.75</v>
      </c>
      <c r="H73" s="101">
        <v>4</v>
      </c>
      <c r="I73" s="102">
        <v>915.24479166666663</v>
      </c>
      <c r="J73" s="103">
        <v>0</v>
      </c>
      <c r="K73" s="102">
        <v>0</v>
      </c>
      <c r="L73" s="102">
        <v>43931.75</v>
      </c>
      <c r="M73" s="104" t="s">
        <v>568</v>
      </c>
    </row>
    <row r="74" spans="1:13" x14ac:dyDescent="0.25">
      <c r="A74" s="105" t="s">
        <v>563</v>
      </c>
      <c r="B74" s="106" t="s">
        <v>564</v>
      </c>
      <c r="C74" s="106" t="s">
        <v>656</v>
      </c>
      <c r="D74" s="106" t="s">
        <v>599</v>
      </c>
      <c r="E74" s="106" t="s">
        <v>574</v>
      </c>
      <c r="F74" s="107">
        <v>45012</v>
      </c>
      <c r="G74" s="108">
        <v>43931.75</v>
      </c>
      <c r="H74" s="109">
        <v>4</v>
      </c>
      <c r="I74" s="110">
        <v>915.24479166666663</v>
      </c>
      <c r="J74" s="111">
        <v>0</v>
      </c>
      <c r="K74" s="110">
        <v>0</v>
      </c>
      <c r="L74" s="110">
        <v>43931.75</v>
      </c>
      <c r="M74" s="112" t="s">
        <v>568</v>
      </c>
    </row>
    <row r="75" spans="1:13" x14ac:dyDescent="0.25">
      <c r="A75" s="97" t="s">
        <v>563</v>
      </c>
      <c r="B75" s="98" t="s">
        <v>564</v>
      </c>
      <c r="C75" s="98" t="s">
        <v>657</v>
      </c>
      <c r="D75" s="98" t="s">
        <v>599</v>
      </c>
      <c r="E75" s="98" t="s">
        <v>574</v>
      </c>
      <c r="F75" s="99">
        <v>45012</v>
      </c>
      <c r="G75" s="100">
        <v>43931.75</v>
      </c>
      <c r="H75" s="101">
        <v>4</v>
      </c>
      <c r="I75" s="102">
        <v>915.24479166666663</v>
      </c>
      <c r="J75" s="103">
        <v>0</v>
      </c>
      <c r="K75" s="102">
        <v>0</v>
      </c>
      <c r="L75" s="102">
        <v>43931.75</v>
      </c>
      <c r="M75" s="104" t="s">
        <v>568</v>
      </c>
    </row>
    <row r="76" spans="1:13" x14ac:dyDescent="0.25">
      <c r="A76" s="105" t="s">
        <v>563</v>
      </c>
      <c r="B76" s="106" t="s">
        <v>564</v>
      </c>
      <c r="C76" s="106" t="s">
        <v>658</v>
      </c>
      <c r="D76" s="106" t="s">
        <v>599</v>
      </c>
      <c r="E76" s="106" t="s">
        <v>574</v>
      </c>
      <c r="F76" s="107">
        <v>45012</v>
      </c>
      <c r="G76" s="108">
        <v>43931.75</v>
      </c>
      <c r="H76" s="109">
        <v>4</v>
      </c>
      <c r="I76" s="110">
        <v>915.24479166666663</v>
      </c>
      <c r="J76" s="111">
        <v>0</v>
      </c>
      <c r="K76" s="110">
        <v>0</v>
      </c>
      <c r="L76" s="110">
        <v>43931.75</v>
      </c>
      <c r="M76" s="112" t="s">
        <v>568</v>
      </c>
    </row>
    <row r="77" spans="1:13" x14ac:dyDescent="0.25">
      <c r="A77" s="97" t="s">
        <v>563</v>
      </c>
      <c r="B77" s="98" t="s">
        <v>564</v>
      </c>
      <c r="C77" s="98" t="s">
        <v>659</v>
      </c>
      <c r="D77" s="98" t="s">
        <v>599</v>
      </c>
      <c r="E77" s="98" t="s">
        <v>574</v>
      </c>
      <c r="F77" s="99">
        <v>45012</v>
      </c>
      <c r="G77" s="100">
        <v>43931.75</v>
      </c>
      <c r="H77" s="101">
        <v>4</v>
      </c>
      <c r="I77" s="102">
        <v>915.24479166666663</v>
      </c>
      <c r="J77" s="103">
        <v>0</v>
      </c>
      <c r="K77" s="102">
        <v>0</v>
      </c>
      <c r="L77" s="102">
        <v>43931.75</v>
      </c>
      <c r="M77" s="104" t="s">
        <v>568</v>
      </c>
    </row>
    <row r="78" spans="1:13" x14ac:dyDescent="0.25">
      <c r="A78" s="105" t="s">
        <v>563</v>
      </c>
      <c r="B78" s="106" t="s">
        <v>564</v>
      </c>
      <c r="C78" s="106" t="s">
        <v>660</v>
      </c>
      <c r="D78" s="106" t="s">
        <v>599</v>
      </c>
      <c r="E78" s="106" t="s">
        <v>574</v>
      </c>
      <c r="F78" s="107">
        <v>45012</v>
      </c>
      <c r="G78" s="108">
        <v>43931.75</v>
      </c>
      <c r="H78" s="109">
        <v>4</v>
      </c>
      <c r="I78" s="110">
        <v>915.24479166666663</v>
      </c>
      <c r="J78" s="111">
        <v>0</v>
      </c>
      <c r="K78" s="110">
        <v>0</v>
      </c>
      <c r="L78" s="110">
        <v>43931.75</v>
      </c>
      <c r="M78" s="112" t="s">
        <v>568</v>
      </c>
    </row>
    <row r="79" spans="1:13" x14ac:dyDescent="0.25">
      <c r="A79" s="97" t="s">
        <v>563</v>
      </c>
      <c r="B79" s="98" t="s">
        <v>564</v>
      </c>
      <c r="C79" s="98" t="s">
        <v>661</v>
      </c>
      <c r="D79" s="98" t="s">
        <v>599</v>
      </c>
      <c r="E79" s="98" t="s">
        <v>574</v>
      </c>
      <c r="F79" s="99">
        <v>45012</v>
      </c>
      <c r="G79" s="100">
        <v>43931.75</v>
      </c>
      <c r="H79" s="101">
        <v>4</v>
      </c>
      <c r="I79" s="102">
        <v>915.24479166666663</v>
      </c>
      <c r="J79" s="103">
        <v>0</v>
      </c>
      <c r="K79" s="102">
        <v>0</v>
      </c>
      <c r="L79" s="102">
        <v>43931.75</v>
      </c>
      <c r="M79" s="104" t="s">
        <v>568</v>
      </c>
    </row>
    <row r="80" spans="1:13" x14ac:dyDescent="0.25">
      <c r="A80" s="105" t="s">
        <v>563</v>
      </c>
      <c r="B80" s="106" t="s">
        <v>564</v>
      </c>
      <c r="C80" s="106" t="s">
        <v>662</v>
      </c>
      <c r="D80" s="106" t="s">
        <v>599</v>
      </c>
      <c r="E80" s="106" t="s">
        <v>574</v>
      </c>
      <c r="F80" s="107">
        <v>45012</v>
      </c>
      <c r="G80" s="108">
        <v>43931.75</v>
      </c>
      <c r="H80" s="109">
        <v>4</v>
      </c>
      <c r="I80" s="110">
        <v>915.24479166666663</v>
      </c>
      <c r="J80" s="111">
        <v>0</v>
      </c>
      <c r="K80" s="110">
        <v>0</v>
      </c>
      <c r="L80" s="110">
        <v>43931.75</v>
      </c>
      <c r="M80" s="112" t="s">
        <v>568</v>
      </c>
    </row>
    <row r="81" spans="1:13" x14ac:dyDescent="0.25">
      <c r="A81" s="97" t="s">
        <v>563</v>
      </c>
      <c r="B81" s="98" t="s">
        <v>564</v>
      </c>
      <c r="C81" s="98" t="s">
        <v>663</v>
      </c>
      <c r="D81" s="98" t="s">
        <v>599</v>
      </c>
      <c r="E81" s="98" t="s">
        <v>574</v>
      </c>
      <c r="F81" s="99">
        <v>45012</v>
      </c>
      <c r="G81" s="100">
        <v>43931.75</v>
      </c>
      <c r="H81" s="101">
        <v>4</v>
      </c>
      <c r="I81" s="102">
        <v>915.24479166666663</v>
      </c>
      <c r="J81" s="103">
        <v>0</v>
      </c>
      <c r="K81" s="102">
        <v>0</v>
      </c>
      <c r="L81" s="102">
        <v>43931.75</v>
      </c>
      <c r="M81" s="104" t="s">
        <v>568</v>
      </c>
    </row>
    <row r="82" spans="1:13" x14ac:dyDescent="0.25">
      <c r="A82" s="105" t="s">
        <v>563</v>
      </c>
      <c r="B82" s="106" t="s">
        <v>564</v>
      </c>
      <c r="C82" s="106" t="s">
        <v>664</v>
      </c>
      <c r="D82" s="106" t="s">
        <v>599</v>
      </c>
      <c r="E82" s="106" t="s">
        <v>574</v>
      </c>
      <c r="F82" s="107">
        <v>45012</v>
      </c>
      <c r="G82" s="108">
        <v>43931.75</v>
      </c>
      <c r="H82" s="109">
        <v>4</v>
      </c>
      <c r="I82" s="110">
        <v>915.24479166666663</v>
      </c>
      <c r="J82" s="111">
        <v>0</v>
      </c>
      <c r="K82" s="110">
        <v>0</v>
      </c>
      <c r="L82" s="110">
        <v>43931.75</v>
      </c>
      <c r="M82" s="112" t="s">
        <v>568</v>
      </c>
    </row>
    <row r="83" spans="1:13" x14ac:dyDescent="0.25">
      <c r="A83" s="97" t="s">
        <v>563</v>
      </c>
      <c r="B83" s="98" t="s">
        <v>564</v>
      </c>
      <c r="C83" s="98" t="s">
        <v>665</v>
      </c>
      <c r="D83" s="98" t="s">
        <v>599</v>
      </c>
      <c r="E83" s="98" t="s">
        <v>574</v>
      </c>
      <c r="F83" s="99">
        <v>45012</v>
      </c>
      <c r="G83" s="100">
        <v>43931.75</v>
      </c>
      <c r="H83" s="101">
        <v>4</v>
      </c>
      <c r="I83" s="102">
        <v>915.24479166666663</v>
      </c>
      <c r="J83" s="103">
        <v>0</v>
      </c>
      <c r="K83" s="102">
        <v>0</v>
      </c>
      <c r="L83" s="102">
        <v>43931.75</v>
      </c>
      <c r="M83" s="104" t="s">
        <v>568</v>
      </c>
    </row>
    <row r="84" spans="1:13" x14ac:dyDescent="0.25">
      <c r="A84" s="105" t="s">
        <v>563</v>
      </c>
      <c r="B84" s="106" t="s">
        <v>564</v>
      </c>
      <c r="C84" s="106" t="s">
        <v>666</v>
      </c>
      <c r="D84" s="106" t="s">
        <v>599</v>
      </c>
      <c r="E84" s="106" t="s">
        <v>574</v>
      </c>
      <c r="F84" s="107">
        <v>45012</v>
      </c>
      <c r="G84" s="108">
        <v>43931.75</v>
      </c>
      <c r="H84" s="109">
        <v>4</v>
      </c>
      <c r="I84" s="110">
        <v>915.24479166666663</v>
      </c>
      <c r="J84" s="111">
        <v>0</v>
      </c>
      <c r="K84" s="110">
        <v>0</v>
      </c>
      <c r="L84" s="110">
        <v>43931.75</v>
      </c>
      <c r="M84" s="112" t="s">
        <v>568</v>
      </c>
    </row>
    <row r="85" spans="1:13" x14ac:dyDescent="0.25">
      <c r="A85" s="97" t="s">
        <v>563</v>
      </c>
      <c r="B85" s="98" t="s">
        <v>564</v>
      </c>
      <c r="C85" s="98" t="s">
        <v>667</v>
      </c>
      <c r="D85" s="98" t="s">
        <v>599</v>
      </c>
      <c r="E85" s="98" t="s">
        <v>574</v>
      </c>
      <c r="F85" s="99">
        <v>45012</v>
      </c>
      <c r="G85" s="100">
        <v>43931.75</v>
      </c>
      <c r="H85" s="101">
        <v>4</v>
      </c>
      <c r="I85" s="102">
        <v>915.24479166666663</v>
      </c>
      <c r="J85" s="103">
        <v>0</v>
      </c>
      <c r="K85" s="102">
        <v>0</v>
      </c>
      <c r="L85" s="102">
        <v>43931.75</v>
      </c>
      <c r="M85" s="104" t="s">
        <v>568</v>
      </c>
    </row>
    <row r="86" spans="1:13" x14ac:dyDescent="0.25">
      <c r="A86" s="105" t="s">
        <v>563</v>
      </c>
      <c r="B86" s="106" t="s">
        <v>564</v>
      </c>
      <c r="C86" s="106" t="s">
        <v>668</v>
      </c>
      <c r="D86" s="106" t="s">
        <v>599</v>
      </c>
      <c r="E86" s="106" t="s">
        <v>574</v>
      </c>
      <c r="F86" s="107">
        <v>45012</v>
      </c>
      <c r="G86" s="108">
        <v>43931.75</v>
      </c>
      <c r="H86" s="109">
        <v>4</v>
      </c>
      <c r="I86" s="110">
        <v>915.24479166666663</v>
      </c>
      <c r="J86" s="111">
        <v>0</v>
      </c>
      <c r="K86" s="110">
        <v>0</v>
      </c>
      <c r="L86" s="110">
        <v>43931.75</v>
      </c>
      <c r="M86" s="112" t="s">
        <v>568</v>
      </c>
    </row>
    <row r="87" spans="1:13" x14ac:dyDescent="0.25">
      <c r="A87" s="97" t="s">
        <v>563</v>
      </c>
      <c r="B87" s="98" t="s">
        <v>564</v>
      </c>
      <c r="C87" s="98" t="s">
        <v>669</v>
      </c>
      <c r="D87" s="98" t="s">
        <v>599</v>
      </c>
      <c r="E87" s="98" t="s">
        <v>574</v>
      </c>
      <c r="F87" s="99">
        <v>45012</v>
      </c>
      <c r="G87" s="100">
        <v>43931.75</v>
      </c>
      <c r="H87" s="101">
        <v>4</v>
      </c>
      <c r="I87" s="102">
        <v>915.24479166666663</v>
      </c>
      <c r="J87" s="103">
        <v>0</v>
      </c>
      <c r="K87" s="102">
        <v>0</v>
      </c>
      <c r="L87" s="102">
        <v>43931.75</v>
      </c>
      <c r="M87" s="104" t="s">
        <v>568</v>
      </c>
    </row>
    <row r="88" spans="1:13" x14ac:dyDescent="0.25">
      <c r="A88" s="105" t="s">
        <v>563</v>
      </c>
      <c r="B88" s="106" t="s">
        <v>564</v>
      </c>
      <c r="C88" s="106" t="s">
        <v>670</v>
      </c>
      <c r="D88" s="106" t="s">
        <v>599</v>
      </c>
      <c r="E88" s="106" t="s">
        <v>574</v>
      </c>
      <c r="F88" s="107">
        <v>45012</v>
      </c>
      <c r="G88" s="108">
        <v>43931.75</v>
      </c>
      <c r="H88" s="109">
        <v>4</v>
      </c>
      <c r="I88" s="110">
        <v>915.24479166666663</v>
      </c>
      <c r="J88" s="111">
        <v>0</v>
      </c>
      <c r="K88" s="110">
        <v>0</v>
      </c>
      <c r="L88" s="110">
        <v>43931.75</v>
      </c>
      <c r="M88" s="112" t="s">
        <v>568</v>
      </c>
    </row>
    <row r="89" spans="1:13" x14ac:dyDescent="0.25">
      <c r="A89" s="97" t="s">
        <v>563</v>
      </c>
      <c r="B89" s="98" t="s">
        <v>564</v>
      </c>
      <c r="C89" s="98" t="s">
        <v>671</v>
      </c>
      <c r="D89" s="98" t="s">
        <v>599</v>
      </c>
      <c r="E89" s="98" t="s">
        <v>574</v>
      </c>
      <c r="F89" s="99">
        <v>45012</v>
      </c>
      <c r="G89" s="100">
        <v>43931.75</v>
      </c>
      <c r="H89" s="101">
        <v>4</v>
      </c>
      <c r="I89" s="102">
        <v>915.24479166666663</v>
      </c>
      <c r="J89" s="103">
        <v>0</v>
      </c>
      <c r="K89" s="102">
        <v>0</v>
      </c>
      <c r="L89" s="102">
        <v>43931.75</v>
      </c>
      <c r="M89" s="104" t="s">
        <v>568</v>
      </c>
    </row>
    <row r="90" spans="1:13" x14ac:dyDescent="0.25">
      <c r="A90" s="105" t="s">
        <v>563</v>
      </c>
      <c r="B90" s="106" t="s">
        <v>564</v>
      </c>
      <c r="C90" s="106" t="s">
        <v>672</v>
      </c>
      <c r="D90" s="106" t="s">
        <v>599</v>
      </c>
      <c r="E90" s="106" t="s">
        <v>574</v>
      </c>
      <c r="F90" s="107">
        <v>45012</v>
      </c>
      <c r="G90" s="108">
        <v>43931.75</v>
      </c>
      <c r="H90" s="109">
        <v>4</v>
      </c>
      <c r="I90" s="110">
        <v>915.24479166666663</v>
      </c>
      <c r="J90" s="111">
        <v>0</v>
      </c>
      <c r="K90" s="110">
        <v>0</v>
      </c>
      <c r="L90" s="110">
        <v>43931.75</v>
      </c>
      <c r="M90" s="112" t="s">
        <v>568</v>
      </c>
    </row>
    <row r="91" spans="1:13" x14ac:dyDescent="0.25">
      <c r="A91" s="97" t="s">
        <v>563</v>
      </c>
      <c r="B91" s="98" t="s">
        <v>564</v>
      </c>
      <c r="C91" s="98" t="s">
        <v>673</v>
      </c>
      <c r="D91" s="98" t="s">
        <v>599</v>
      </c>
      <c r="E91" s="98" t="s">
        <v>574</v>
      </c>
      <c r="F91" s="99">
        <v>45012</v>
      </c>
      <c r="G91" s="100">
        <v>43931.75</v>
      </c>
      <c r="H91" s="101">
        <v>4</v>
      </c>
      <c r="I91" s="102">
        <v>915.24479166666663</v>
      </c>
      <c r="J91" s="103">
        <v>0</v>
      </c>
      <c r="K91" s="102">
        <v>0</v>
      </c>
      <c r="L91" s="102">
        <v>43931.75</v>
      </c>
      <c r="M91" s="104" t="s">
        <v>568</v>
      </c>
    </row>
    <row r="92" spans="1:13" x14ac:dyDescent="0.25">
      <c r="A92" s="105" t="s">
        <v>563</v>
      </c>
      <c r="B92" s="106" t="s">
        <v>564</v>
      </c>
      <c r="C92" s="106" t="s">
        <v>674</v>
      </c>
      <c r="D92" s="106" t="s">
        <v>599</v>
      </c>
      <c r="E92" s="106" t="s">
        <v>574</v>
      </c>
      <c r="F92" s="107">
        <v>45012</v>
      </c>
      <c r="G92" s="108">
        <v>43931.75</v>
      </c>
      <c r="H92" s="109">
        <v>4</v>
      </c>
      <c r="I92" s="110">
        <v>915.24479166666663</v>
      </c>
      <c r="J92" s="111">
        <v>0</v>
      </c>
      <c r="K92" s="110">
        <v>0</v>
      </c>
      <c r="L92" s="110">
        <v>43931.75</v>
      </c>
      <c r="M92" s="112" t="s">
        <v>568</v>
      </c>
    </row>
    <row r="93" spans="1:13" x14ac:dyDescent="0.25">
      <c r="A93" s="97" t="s">
        <v>563</v>
      </c>
      <c r="B93" s="98" t="s">
        <v>564</v>
      </c>
      <c r="C93" s="98" t="s">
        <v>675</v>
      </c>
      <c r="D93" s="98" t="s">
        <v>599</v>
      </c>
      <c r="E93" s="98" t="s">
        <v>574</v>
      </c>
      <c r="F93" s="99">
        <v>45012</v>
      </c>
      <c r="G93" s="100">
        <v>43931.75</v>
      </c>
      <c r="H93" s="101">
        <v>4</v>
      </c>
      <c r="I93" s="102">
        <v>915.24479166666663</v>
      </c>
      <c r="J93" s="103">
        <v>0</v>
      </c>
      <c r="K93" s="102">
        <v>0</v>
      </c>
      <c r="L93" s="102">
        <v>43931.75</v>
      </c>
      <c r="M93" s="104" t="s">
        <v>568</v>
      </c>
    </row>
    <row r="94" spans="1:13" x14ac:dyDescent="0.25">
      <c r="A94" s="105" t="s">
        <v>563</v>
      </c>
      <c r="B94" s="106" t="s">
        <v>564</v>
      </c>
      <c r="C94" s="106" t="s">
        <v>676</v>
      </c>
      <c r="D94" s="106" t="s">
        <v>599</v>
      </c>
      <c r="E94" s="106" t="s">
        <v>574</v>
      </c>
      <c r="F94" s="107">
        <v>45012</v>
      </c>
      <c r="G94" s="108">
        <v>43931.75</v>
      </c>
      <c r="H94" s="109">
        <v>4</v>
      </c>
      <c r="I94" s="110">
        <v>915.24479166666663</v>
      </c>
      <c r="J94" s="111">
        <v>0</v>
      </c>
      <c r="K94" s="110">
        <v>0</v>
      </c>
      <c r="L94" s="110">
        <v>43931.75</v>
      </c>
      <c r="M94" s="112" t="s">
        <v>568</v>
      </c>
    </row>
    <row r="95" spans="1:13" x14ac:dyDescent="0.25">
      <c r="A95" s="97" t="s">
        <v>563</v>
      </c>
      <c r="B95" s="98" t="s">
        <v>564</v>
      </c>
      <c r="C95" s="98" t="s">
        <v>677</v>
      </c>
      <c r="D95" s="98" t="s">
        <v>599</v>
      </c>
      <c r="E95" s="98" t="s">
        <v>574</v>
      </c>
      <c r="F95" s="99">
        <v>45012</v>
      </c>
      <c r="G95" s="100">
        <v>43931.75</v>
      </c>
      <c r="H95" s="101">
        <v>4</v>
      </c>
      <c r="I95" s="102">
        <v>915.24479166666663</v>
      </c>
      <c r="J95" s="103">
        <v>0</v>
      </c>
      <c r="K95" s="102">
        <v>0</v>
      </c>
      <c r="L95" s="102">
        <v>43931.75</v>
      </c>
      <c r="M95" s="104" t="s">
        <v>568</v>
      </c>
    </row>
    <row r="96" spans="1:13" x14ac:dyDescent="0.25">
      <c r="A96" s="105" t="s">
        <v>563</v>
      </c>
      <c r="B96" s="106" t="s">
        <v>564</v>
      </c>
      <c r="C96" s="106" t="s">
        <v>678</v>
      </c>
      <c r="D96" s="106" t="s">
        <v>599</v>
      </c>
      <c r="E96" s="106" t="s">
        <v>574</v>
      </c>
      <c r="F96" s="107">
        <v>45012</v>
      </c>
      <c r="G96" s="108">
        <v>43931.75</v>
      </c>
      <c r="H96" s="109">
        <v>4</v>
      </c>
      <c r="I96" s="110">
        <v>915.24479166666663</v>
      </c>
      <c r="J96" s="111">
        <v>0</v>
      </c>
      <c r="K96" s="110">
        <v>0</v>
      </c>
      <c r="L96" s="110">
        <v>43931.75</v>
      </c>
      <c r="M96" s="112" t="s">
        <v>568</v>
      </c>
    </row>
    <row r="97" spans="1:13" x14ac:dyDescent="0.25">
      <c r="A97" s="97" t="s">
        <v>563</v>
      </c>
      <c r="B97" s="98" t="s">
        <v>564</v>
      </c>
      <c r="C97" s="98" t="s">
        <v>679</v>
      </c>
      <c r="D97" s="98" t="s">
        <v>599</v>
      </c>
      <c r="E97" s="98" t="s">
        <v>574</v>
      </c>
      <c r="F97" s="99">
        <v>45012</v>
      </c>
      <c r="G97" s="100">
        <v>43931.75</v>
      </c>
      <c r="H97" s="101">
        <v>4</v>
      </c>
      <c r="I97" s="102">
        <v>915.24479166666663</v>
      </c>
      <c r="J97" s="103">
        <v>0</v>
      </c>
      <c r="K97" s="102">
        <v>0</v>
      </c>
      <c r="L97" s="102">
        <v>43931.75</v>
      </c>
      <c r="M97" s="104" t="s">
        <v>568</v>
      </c>
    </row>
    <row r="98" spans="1:13" x14ac:dyDescent="0.25">
      <c r="A98" s="105" t="s">
        <v>563</v>
      </c>
      <c r="B98" s="106" t="s">
        <v>564</v>
      </c>
      <c r="C98" s="106" t="s">
        <v>680</v>
      </c>
      <c r="D98" s="106" t="s">
        <v>599</v>
      </c>
      <c r="E98" s="106" t="s">
        <v>574</v>
      </c>
      <c r="F98" s="107">
        <v>45012</v>
      </c>
      <c r="G98" s="108">
        <v>43931.75</v>
      </c>
      <c r="H98" s="109">
        <v>4</v>
      </c>
      <c r="I98" s="110">
        <v>915.24479166666663</v>
      </c>
      <c r="J98" s="111">
        <v>0</v>
      </c>
      <c r="K98" s="110">
        <v>0</v>
      </c>
      <c r="L98" s="110">
        <v>43931.75</v>
      </c>
      <c r="M98" s="112" t="s">
        <v>568</v>
      </c>
    </row>
    <row r="99" spans="1:13" x14ac:dyDescent="0.25">
      <c r="A99" s="97" t="s">
        <v>563</v>
      </c>
      <c r="B99" s="98" t="s">
        <v>564</v>
      </c>
      <c r="C99" s="98" t="s">
        <v>681</v>
      </c>
      <c r="D99" s="98" t="s">
        <v>599</v>
      </c>
      <c r="E99" s="98" t="s">
        <v>574</v>
      </c>
      <c r="F99" s="99">
        <v>45012</v>
      </c>
      <c r="G99" s="100">
        <v>43931.75</v>
      </c>
      <c r="H99" s="101">
        <v>4</v>
      </c>
      <c r="I99" s="102">
        <v>915.24479166666663</v>
      </c>
      <c r="J99" s="103">
        <v>0</v>
      </c>
      <c r="K99" s="102">
        <v>0</v>
      </c>
      <c r="L99" s="102">
        <v>43931.75</v>
      </c>
      <c r="M99" s="104" t="s">
        <v>568</v>
      </c>
    </row>
    <row r="100" spans="1:13" x14ac:dyDescent="0.25">
      <c r="A100" s="105" t="s">
        <v>563</v>
      </c>
      <c r="B100" s="106" t="s">
        <v>564</v>
      </c>
      <c r="C100" s="106" t="s">
        <v>682</v>
      </c>
      <c r="D100" s="106" t="s">
        <v>599</v>
      </c>
      <c r="E100" s="106" t="s">
        <v>574</v>
      </c>
      <c r="F100" s="107">
        <v>45012</v>
      </c>
      <c r="G100" s="108">
        <v>43931.75</v>
      </c>
      <c r="H100" s="109">
        <v>4</v>
      </c>
      <c r="I100" s="110">
        <v>915.24479166666663</v>
      </c>
      <c r="J100" s="111">
        <v>0</v>
      </c>
      <c r="K100" s="110">
        <v>0</v>
      </c>
      <c r="L100" s="110">
        <v>43931.75</v>
      </c>
      <c r="M100" s="112" t="s">
        <v>568</v>
      </c>
    </row>
    <row r="101" spans="1:13" x14ac:dyDescent="0.25">
      <c r="A101" s="97" t="s">
        <v>563</v>
      </c>
      <c r="B101" s="98" t="s">
        <v>564</v>
      </c>
      <c r="C101" s="98" t="s">
        <v>683</v>
      </c>
      <c r="D101" s="98" t="s">
        <v>599</v>
      </c>
      <c r="E101" s="98" t="s">
        <v>574</v>
      </c>
      <c r="F101" s="99">
        <v>45012</v>
      </c>
      <c r="G101" s="100">
        <v>43931.75</v>
      </c>
      <c r="H101" s="101">
        <v>4</v>
      </c>
      <c r="I101" s="102">
        <v>915.24479166666663</v>
      </c>
      <c r="J101" s="103">
        <v>0</v>
      </c>
      <c r="K101" s="102">
        <v>0</v>
      </c>
      <c r="L101" s="102">
        <v>43931.75</v>
      </c>
      <c r="M101" s="104" t="s">
        <v>568</v>
      </c>
    </row>
    <row r="102" spans="1:13" x14ac:dyDescent="0.25">
      <c r="A102" s="105" t="s">
        <v>563</v>
      </c>
      <c r="B102" s="106" t="s">
        <v>564</v>
      </c>
      <c r="C102" s="106" t="s">
        <v>684</v>
      </c>
      <c r="D102" s="106" t="s">
        <v>599</v>
      </c>
      <c r="E102" s="106" t="s">
        <v>574</v>
      </c>
      <c r="F102" s="107">
        <v>45012</v>
      </c>
      <c r="G102" s="108">
        <v>43931.75</v>
      </c>
      <c r="H102" s="109">
        <v>4</v>
      </c>
      <c r="I102" s="110">
        <v>915.24479166666663</v>
      </c>
      <c r="J102" s="111">
        <v>0</v>
      </c>
      <c r="K102" s="110">
        <v>0</v>
      </c>
      <c r="L102" s="110">
        <v>43931.75</v>
      </c>
      <c r="M102" s="112" t="s">
        <v>568</v>
      </c>
    </row>
    <row r="103" spans="1:13" x14ac:dyDescent="0.25">
      <c r="A103" s="97" t="s">
        <v>563</v>
      </c>
      <c r="B103" s="98" t="s">
        <v>564</v>
      </c>
      <c r="C103" s="98" t="s">
        <v>685</v>
      </c>
      <c r="D103" s="98" t="s">
        <v>599</v>
      </c>
      <c r="E103" s="98" t="s">
        <v>574</v>
      </c>
      <c r="F103" s="99">
        <v>45012</v>
      </c>
      <c r="G103" s="100">
        <v>43931.75</v>
      </c>
      <c r="H103" s="101">
        <v>4</v>
      </c>
      <c r="I103" s="102">
        <v>915.24479166666663</v>
      </c>
      <c r="J103" s="103">
        <v>0</v>
      </c>
      <c r="K103" s="102">
        <v>0</v>
      </c>
      <c r="L103" s="102">
        <v>43931.75</v>
      </c>
      <c r="M103" s="104" t="s">
        <v>568</v>
      </c>
    </row>
    <row r="104" spans="1:13" x14ac:dyDescent="0.25">
      <c r="A104" s="105" t="s">
        <v>563</v>
      </c>
      <c r="B104" s="106" t="s">
        <v>564</v>
      </c>
      <c r="C104" s="106" t="s">
        <v>686</v>
      </c>
      <c r="D104" s="106" t="s">
        <v>599</v>
      </c>
      <c r="E104" s="106" t="s">
        <v>574</v>
      </c>
      <c r="F104" s="107">
        <v>45012</v>
      </c>
      <c r="G104" s="108">
        <v>43931.75</v>
      </c>
      <c r="H104" s="109">
        <v>4</v>
      </c>
      <c r="I104" s="110">
        <v>915.24479166666663</v>
      </c>
      <c r="J104" s="111">
        <v>0</v>
      </c>
      <c r="K104" s="110">
        <v>0</v>
      </c>
      <c r="L104" s="110">
        <v>43931.75</v>
      </c>
      <c r="M104" s="112" t="s">
        <v>568</v>
      </c>
    </row>
    <row r="105" spans="1:13" x14ac:dyDescent="0.25">
      <c r="A105" s="97" t="s">
        <v>563</v>
      </c>
      <c r="B105" s="98" t="s">
        <v>564</v>
      </c>
      <c r="C105" s="98" t="s">
        <v>687</v>
      </c>
      <c r="D105" s="98" t="s">
        <v>599</v>
      </c>
      <c r="E105" s="98" t="s">
        <v>574</v>
      </c>
      <c r="F105" s="99">
        <v>45012</v>
      </c>
      <c r="G105" s="100">
        <v>43931.75</v>
      </c>
      <c r="H105" s="101">
        <v>4</v>
      </c>
      <c r="I105" s="102">
        <v>915.24479166666663</v>
      </c>
      <c r="J105" s="103">
        <v>0</v>
      </c>
      <c r="K105" s="102">
        <v>0</v>
      </c>
      <c r="L105" s="102">
        <v>43931.75</v>
      </c>
      <c r="M105" s="104" t="s">
        <v>568</v>
      </c>
    </row>
    <row r="106" spans="1:13" x14ac:dyDescent="0.25">
      <c r="A106" s="105" t="s">
        <v>563</v>
      </c>
      <c r="B106" s="106" t="s">
        <v>564</v>
      </c>
      <c r="C106" s="106" t="s">
        <v>688</v>
      </c>
      <c r="D106" s="106" t="s">
        <v>599</v>
      </c>
      <c r="E106" s="106" t="s">
        <v>574</v>
      </c>
      <c r="F106" s="107">
        <v>45012</v>
      </c>
      <c r="G106" s="108">
        <v>43931.75</v>
      </c>
      <c r="H106" s="109">
        <v>4</v>
      </c>
      <c r="I106" s="110">
        <v>915.24479166666663</v>
      </c>
      <c r="J106" s="111">
        <v>0</v>
      </c>
      <c r="K106" s="110">
        <v>0</v>
      </c>
      <c r="L106" s="110">
        <v>43931.75</v>
      </c>
      <c r="M106" s="112" t="s">
        <v>568</v>
      </c>
    </row>
    <row r="107" spans="1:13" x14ac:dyDescent="0.25">
      <c r="A107" s="97" t="s">
        <v>563</v>
      </c>
      <c r="B107" s="98" t="s">
        <v>564</v>
      </c>
      <c r="C107" s="98" t="s">
        <v>689</v>
      </c>
      <c r="D107" s="98" t="s">
        <v>599</v>
      </c>
      <c r="E107" s="98" t="s">
        <v>574</v>
      </c>
      <c r="F107" s="99">
        <v>45012</v>
      </c>
      <c r="G107" s="100">
        <v>43931.75</v>
      </c>
      <c r="H107" s="101">
        <v>4</v>
      </c>
      <c r="I107" s="102">
        <v>915.24479166666663</v>
      </c>
      <c r="J107" s="103">
        <v>0</v>
      </c>
      <c r="K107" s="102">
        <v>0</v>
      </c>
      <c r="L107" s="102">
        <v>43931.75</v>
      </c>
      <c r="M107" s="104" t="s">
        <v>568</v>
      </c>
    </row>
    <row r="108" spans="1:13" x14ac:dyDescent="0.25">
      <c r="A108" s="105" t="s">
        <v>563</v>
      </c>
      <c r="B108" s="106" t="s">
        <v>564</v>
      </c>
      <c r="C108" s="106" t="s">
        <v>690</v>
      </c>
      <c r="D108" s="106" t="s">
        <v>599</v>
      </c>
      <c r="E108" s="106" t="s">
        <v>574</v>
      </c>
      <c r="F108" s="107">
        <v>45012</v>
      </c>
      <c r="G108" s="108">
        <v>43931.75</v>
      </c>
      <c r="H108" s="109">
        <v>4</v>
      </c>
      <c r="I108" s="110">
        <v>915.24479166666663</v>
      </c>
      <c r="J108" s="111">
        <v>0</v>
      </c>
      <c r="K108" s="110">
        <v>0</v>
      </c>
      <c r="L108" s="110">
        <v>43931.75</v>
      </c>
      <c r="M108" s="112" t="s">
        <v>568</v>
      </c>
    </row>
    <row r="109" spans="1:13" x14ac:dyDescent="0.25">
      <c r="A109" s="97" t="s">
        <v>563</v>
      </c>
      <c r="B109" s="98" t="s">
        <v>564</v>
      </c>
      <c r="C109" s="98" t="s">
        <v>691</v>
      </c>
      <c r="D109" s="98" t="s">
        <v>599</v>
      </c>
      <c r="E109" s="98" t="s">
        <v>574</v>
      </c>
      <c r="F109" s="99">
        <v>45012</v>
      </c>
      <c r="G109" s="100">
        <v>43931.75</v>
      </c>
      <c r="H109" s="101">
        <v>4</v>
      </c>
      <c r="I109" s="102">
        <v>915.24479166666663</v>
      </c>
      <c r="J109" s="103">
        <v>0</v>
      </c>
      <c r="K109" s="102">
        <v>0</v>
      </c>
      <c r="L109" s="102">
        <v>43931.75</v>
      </c>
      <c r="M109" s="104" t="s">
        <v>568</v>
      </c>
    </row>
    <row r="110" spans="1:13" x14ac:dyDescent="0.25">
      <c r="A110" s="105" t="s">
        <v>563</v>
      </c>
      <c r="B110" s="106" t="s">
        <v>564</v>
      </c>
      <c r="C110" s="106" t="s">
        <v>692</v>
      </c>
      <c r="D110" s="106" t="s">
        <v>599</v>
      </c>
      <c r="E110" s="106" t="s">
        <v>574</v>
      </c>
      <c r="F110" s="107">
        <v>45012</v>
      </c>
      <c r="G110" s="108">
        <v>43931.75</v>
      </c>
      <c r="H110" s="109">
        <v>4</v>
      </c>
      <c r="I110" s="110">
        <v>915.24479166666663</v>
      </c>
      <c r="J110" s="111">
        <v>0</v>
      </c>
      <c r="K110" s="110">
        <v>0</v>
      </c>
      <c r="L110" s="110">
        <v>43931.75</v>
      </c>
      <c r="M110" s="112" t="s">
        <v>568</v>
      </c>
    </row>
    <row r="111" spans="1:13" x14ac:dyDescent="0.25">
      <c r="A111" s="97" t="s">
        <v>563</v>
      </c>
      <c r="B111" s="98" t="s">
        <v>564</v>
      </c>
      <c r="C111" s="98" t="s">
        <v>693</v>
      </c>
      <c r="D111" s="98" t="s">
        <v>599</v>
      </c>
      <c r="E111" s="98" t="s">
        <v>574</v>
      </c>
      <c r="F111" s="99">
        <v>45012</v>
      </c>
      <c r="G111" s="100">
        <v>43931.75</v>
      </c>
      <c r="H111" s="101">
        <v>4</v>
      </c>
      <c r="I111" s="102">
        <v>915.24479166666663</v>
      </c>
      <c r="J111" s="103">
        <v>0</v>
      </c>
      <c r="K111" s="102">
        <v>0</v>
      </c>
      <c r="L111" s="102">
        <v>43931.75</v>
      </c>
      <c r="M111" s="104" t="s">
        <v>568</v>
      </c>
    </row>
    <row r="112" spans="1:13" x14ac:dyDescent="0.25">
      <c r="A112" s="105" t="s">
        <v>563</v>
      </c>
      <c r="B112" s="106" t="s">
        <v>564</v>
      </c>
      <c r="C112" s="106" t="s">
        <v>694</v>
      </c>
      <c r="D112" s="106" t="s">
        <v>599</v>
      </c>
      <c r="E112" s="106" t="s">
        <v>574</v>
      </c>
      <c r="F112" s="107">
        <v>45012</v>
      </c>
      <c r="G112" s="108">
        <v>43931.75</v>
      </c>
      <c r="H112" s="109">
        <v>4</v>
      </c>
      <c r="I112" s="110">
        <v>915.24479166666663</v>
      </c>
      <c r="J112" s="111">
        <v>0</v>
      </c>
      <c r="K112" s="110">
        <v>0</v>
      </c>
      <c r="L112" s="110">
        <v>43931.75</v>
      </c>
      <c r="M112" s="112" t="s">
        <v>568</v>
      </c>
    </row>
    <row r="113" spans="1:13" x14ac:dyDescent="0.25">
      <c r="A113" s="97" t="s">
        <v>563</v>
      </c>
      <c r="B113" s="98" t="s">
        <v>564</v>
      </c>
      <c r="C113" s="98" t="s">
        <v>695</v>
      </c>
      <c r="D113" s="98" t="s">
        <v>599</v>
      </c>
      <c r="E113" s="98" t="s">
        <v>574</v>
      </c>
      <c r="F113" s="99">
        <v>45012</v>
      </c>
      <c r="G113" s="100">
        <v>43931.75</v>
      </c>
      <c r="H113" s="101">
        <v>4</v>
      </c>
      <c r="I113" s="102">
        <v>915.24479166666663</v>
      </c>
      <c r="J113" s="103">
        <v>0</v>
      </c>
      <c r="K113" s="102">
        <v>0</v>
      </c>
      <c r="L113" s="102">
        <v>43931.75</v>
      </c>
      <c r="M113" s="104" t="s">
        <v>568</v>
      </c>
    </row>
    <row r="114" spans="1:13" x14ac:dyDescent="0.25">
      <c r="A114" s="105" t="s">
        <v>563</v>
      </c>
      <c r="B114" s="106" t="s">
        <v>564</v>
      </c>
      <c r="C114" s="106" t="s">
        <v>696</v>
      </c>
      <c r="D114" s="106" t="s">
        <v>599</v>
      </c>
      <c r="E114" s="106" t="s">
        <v>574</v>
      </c>
      <c r="F114" s="107">
        <v>45012</v>
      </c>
      <c r="G114" s="108">
        <v>43931.75</v>
      </c>
      <c r="H114" s="109">
        <v>4</v>
      </c>
      <c r="I114" s="110">
        <v>915.24479166666663</v>
      </c>
      <c r="J114" s="111">
        <v>0</v>
      </c>
      <c r="K114" s="110">
        <v>0</v>
      </c>
      <c r="L114" s="110">
        <v>43931.75</v>
      </c>
      <c r="M114" s="112" t="s">
        <v>568</v>
      </c>
    </row>
    <row r="115" spans="1:13" x14ac:dyDescent="0.25">
      <c r="A115" s="97" t="s">
        <v>563</v>
      </c>
      <c r="B115" s="98" t="s">
        <v>564</v>
      </c>
      <c r="C115" s="98" t="s">
        <v>697</v>
      </c>
      <c r="D115" s="98" t="s">
        <v>599</v>
      </c>
      <c r="E115" s="98" t="s">
        <v>574</v>
      </c>
      <c r="F115" s="99">
        <v>45012</v>
      </c>
      <c r="G115" s="100">
        <v>43931.75</v>
      </c>
      <c r="H115" s="101">
        <v>4</v>
      </c>
      <c r="I115" s="102">
        <v>915.24479166666663</v>
      </c>
      <c r="J115" s="103">
        <v>0</v>
      </c>
      <c r="K115" s="102">
        <v>0</v>
      </c>
      <c r="L115" s="102">
        <v>43931.75</v>
      </c>
      <c r="M115" s="104" t="s">
        <v>568</v>
      </c>
    </row>
    <row r="116" spans="1:13" x14ac:dyDescent="0.25">
      <c r="A116" s="105" t="s">
        <v>563</v>
      </c>
      <c r="B116" s="106" t="s">
        <v>564</v>
      </c>
      <c r="C116" s="106" t="s">
        <v>698</v>
      </c>
      <c r="D116" s="106" t="s">
        <v>599</v>
      </c>
      <c r="E116" s="106" t="s">
        <v>574</v>
      </c>
      <c r="F116" s="107">
        <v>45012</v>
      </c>
      <c r="G116" s="108">
        <v>43931.75</v>
      </c>
      <c r="H116" s="109">
        <v>4</v>
      </c>
      <c r="I116" s="110">
        <v>915.24479166666663</v>
      </c>
      <c r="J116" s="111">
        <v>0</v>
      </c>
      <c r="K116" s="110">
        <v>0</v>
      </c>
      <c r="L116" s="110">
        <v>43931.75</v>
      </c>
      <c r="M116" s="112" t="s">
        <v>568</v>
      </c>
    </row>
    <row r="117" spans="1:13" x14ac:dyDescent="0.25">
      <c r="A117" s="97" t="s">
        <v>563</v>
      </c>
      <c r="B117" s="98" t="s">
        <v>564</v>
      </c>
      <c r="C117" s="98" t="s">
        <v>699</v>
      </c>
      <c r="D117" s="98" t="s">
        <v>599</v>
      </c>
      <c r="E117" s="98" t="s">
        <v>574</v>
      </c>
      <c r="F117" s="99">
        <v>45012</v>
      </c>
      <c r="G117" s="100">
        <v>43931.75</v>
      </c>
      <c r="H117" s="101">
        <v>4</v>
      </c>
      <c r="I117" s="102">
        <v>915.24479166666663</v>
      </c>
      <c r="J117" s="103">
        <v>0</v>
      </c>
      <c r="K117" s="102">
        <v>0</v>
      </c>
      <c r="L117" s="102">
        <v>43931.75</v>
      </c>
      <c r="M117" s="104" t="s">
        <v>568</v>
      </c>
    </row>
    <row r="118" spans="1:13" x14ac:dyDescent="0.25">
      <c r="A118" s="105" t="s">
        <v>563</v>
      </c>
      <c r="B118" s="106" t="s">
        <v>564</v>
      </c>
      <c r="C118" s="106" t="s">
        <v>700</v>
      </c>
      <c r="D118" s="106" t="s">
        <v>599</v>
      </c>
      <c r="E118" s="106" t="s">
        <v>574</v>
      </c>
      <c r="F118" s="107">
        <v>45012</v>
      </c>
      <c r="G118" s="108">
        <v>43931.75</v>
      </c>
      <c r="H118" s="109">
        <v>4</v>
      </c>
      <c r="I118" s="110">
        <v>915.24479166666663</v>
      </c>
      <c r="J118" s="111">
        <v>0</v>
      </c>
      <c r="K118" s="110">
        <v>0</v>
      </c>
      <c r="L118" s="110">
        <v>43931.75</v>
      </c>
      <c r="M118" s="112" t="s">
        <v>568</v>
      </c>
    </row>
    <row r="119" spans="1:13" x14ac:dyDescent="0.25">
      <c r="A119" s="97" t="s">
        <v>563</v>
      </c>
      <c r="B119" s="98" t="s">
        <v>564</v>
      </c>
      <c r="C119" s="98" t="s">
        <v>701</v>
      </c>
      <c r="D119" s="98" t="s">
        <v>599</v>
      </c>
      <c r="E119" s="98" t="s">
        <v>574</v>
      </c>
      <c r="F119" s="99">
        <v>45012</v>
      </c>
      <c r="G119" s="100">
        <v>43931.75</v>
      </c>
      <c r="H119" s="101">
        <v>4</v>
      </c>
      <c r="I119" s="102">
        <v>915.24479166666663</v>
      </c>
      <c r="J119" s="103">
        <v>0</v>
      </c>
      <c r="K119" s="102">
        <v>0</v>
      </c>
      <c r="L119" s="102">
        <v>43931.75</v>
      </c>
      <c r="M119" s="104" t="s">
        <v>568</v>
      </c>
    </row>
    <row r="120" spans="1:13" x14ac:dyDescent="0.25">
      <c r="A120" s="105" t="s">
        <v>563</v>
      </c>
      <c r="B120" s="106" t="s">
        <v>564</v>
      </c>
      <c r="C120" s="106" t="s">
        <v>702</v>
      </c>
      <c r="D120" s="106" t="s">
        <v>599</v>
      </c>
      <c r="E120" s="106" t="s">
        <v>574</v>
      </c>
      <c r="F120" s="107">
        <v>45012</v>
      </c>
      <c r="G120" s="108">
        <v>43931.75</v>
      </c>
      <c r="H120" s="109">
        <v>4</v>
      </c>
      <c r="I120" s="110">
        <v>915.24479166666663</v>
      </c>
      <c r="J120" s="111">
        <v>0</v>
      </c>
      <c r="K120" s="110">
        <v>0</v>
      </c>
      <c r="L120" s="110">
        <v>43931.75</v>
      </c>
      <c r="M120" s="112" t="s">
        <v>568</v>
      </c>
    </row>
    <row r="121" spans="1:13" x14ac:dyDescent="0.25">
      <c r="A121" s="97" t="s">
        <v>563</v>
      </c>
      <c r="B121" s="98" t="s">
        <v>564</v>
      </c>
      <c r="C121" s="98" t="s">
        <v>703</v>
      </c>
      <c r="D121" s="98" t="s">
        <v>599</v>
      </c>
      <c r="E121" s="98" t="s">
        <v>574</v>
      </c>
      <c r="F121" s="99">
        <v>45012</v>
      </c>
      <c r="G121" s="100">
        <v>43931.75</v>
      </c>
      <c r="H121" s="101">
        <v>4</v>
      </c>
      <c r="I121" s="102">
        <v>915.24479166666663</v>
      </c>
      <c r="J121" s="103">
        <v>0</v>
      </c>
      <c r="K121" s="102">
        <v>0</v>
      </c>
      <c r="L121" s="102">
        <v>43931.75</v>
      </c>
      <c r="M121" s="104" t="s">
        <v>568</v>
      </c>
    </row>
    <row r="122" spans="1:13" x14ac:dyDescent="0.25">
      <c r="A122" s="105" t="s">
        <v>563</v>
      </c>
      <c r="B122" s="106" t="s">
        <v>564</v>
      </c>
      <c r="C122" s="106" t="s">
        <v>704</v>
      </c>
      <c r="D122" s="106" t="s">
        <v>599</v>
      </c>
      <c r="E122" s="106" t="s">
        <v>574</v>
      </c>
      <c r="F122" s="107">
        <v>45012</v>
      </c>
      <c r="G122" s="108">
        <v>43931.75</v>
      </c>
      <c r="H122" s="109">
        <v>4</v>
      </c>
      <c r="I122" s="110">
        <v>915.24479166666663</v>
      </c>
      <c r="J122" s="111">
        <v>0</v>
      </c>
      <c r="K122" s="110">
        <v>0</v>
      </c>
      <c r="L122" s="110">
        <v>43931.75</v>
      </c>
      <c r="M122" s="112" t="s">
        <v>568</v>
      </c>
    </row>
    <row r="123" spans="1:13" x14ac:dyDescent="0.25">
      <c r="A123" s="97" t="s">
        <v>563</v>
      </c>
      <c r="B123" s="98" t="s">
        <v>564</v>
      </c>
      <c r="C123" s="98" t="s">
        <v>705</v>
      </c>
      <c r="D123" s="98" t="s">
        <v>599</v>
      </c>
      <c r="E123" s="98" t="s">
        <v>574</v>
      </c>
      <c r="F123" s="99">
        <v>45012</v>
      </c>
      <c r="G123" s="100">
        <v>43931.75</v>
      </c>
      <c r="H123" s="101">
        <v>4</v>
      </c>
      <c r="I123" s="102">
        <v>915.24479166666663</v>
      </c>
      <c r="J123" s="103">
        <v>0</v>
      </c>
      <c r="K123" s="102">
        <v>0</v>
      </c>
      <c r="L123" s="102">
        <v>43931.75</v>
      </c>
      <c r="M123" s="104" t="s">
        <v>568</v>
      </c>
    </row>
    <row r="124" spans="1:13" x14ac:dyDescent="0.25">
      <c r="A124" s="105" t="s">
        <v>563</v>
      </c>
      <c r="B124" s="106" t="s">
        <v>564</v>
      </c>
      <c r="C124" s="106" t="s">
        <v>706</v>
      </c>
      <c r="D124" s="106" t="s">
        <v>599</v>
      </c>
      <c r="E124" s="106" t="s">
        <v>574</v>
      </c>
      <c r="F124" s="107">
        <v>45012</v>
      </c>
      <c r="G124" s="108">
        <v>43931.75</v>
      </c>
      <c r="H124" s="109">
        <v>4</v>
      </c>
      <c r="I124" s="110">
        <v>915.24479166666663</v>
      </c>
      <c r="J124" s="111">
        <v>0</v>
      </c>
      <c r="K124" s="110">
        <v>0</v>
      </c>
      <c r="L124" s="110">
        <v>43931.75</v>
      </c>
      <c r="M124" s="112" t="s">
        <v>568</v>
      </c>
    </row>
    <row r="125" spans="1:13" x14ac:dyDescent="0.25">
      <c r="A125" s="97" t="s">
        <v>563</v>
      </c>
      <c r="B125" s="98" t="s">
        <v>564</v>
      </c>
      <c r="C125" s="98" t="s">
        <v>707</v>
      </c>
      <c r="D125" s="98" t="s">
        <v>599</v>
      </c>
      <c r="E125" s="98" t="s">
        <v>574</v>
      </c>
      <c r="F125" s="99">
        <v>45012</v>
      </c>
      <c r="G125" s="100">
        <v>43931.75</v>
      </c>
      <c r="H125" s="101">
        <v>4</v>
      </c>
      <c r="I125" s="102">
        <v>915.24479166666663</v>
      </c>
      <c r="J125" s="103">
        <v>0</v>
      </c>
      <c r="K125" s="102">
        <v>0</v>
      </c>
      <c r="L125" s="102">
        <v>43931.75</v>
      </c>
      <c r="M125" s="104" t="s">
        <v>568</v>
      </c>
    </row>
    <row r="126" spans="1:13" x14ac:dyDescent="0.25">
      <c r="A126" s="105" t="s">
        <v>563</v>
      </c>
      <c r="B126" s="106" t="s">
        <v>564</v>
      </c>
      <c r="C126" s="106" t="s">
        <v>708</v>
      </c>
      <c r="D126" s="106" t="s">
        <v>599</v>
      </c>
      <c r="E126" s="106" t="s">
        <v>574</v>
      </c>
      <c r="F126" s="107">
        <v>45012</v>
      </c>
      <c r="G126" s="108">
        <v>43931.75</v>
      </c>
      <c r="H126" s="109">
        <v>4</v>
      </c>
      <c r="I126" s="110">
        <v>915.24479166666663</v>
      </c>
      <c r="J126" s="111">
        <v>0</v>
      </c>
      <c r="K126" s="110">
        <v>0</v>
      </c>
      <c r="L126" s="110">
        <v>43931.75</v>
      </c>
      <c r="M126" s="112" t="s">
        <v>568</v>
      </c>
    </row>
    <row r="127" spans="1:13" x14ac:dyDescent="0.25">
      <c r="A127" s="97" t="s">
        <v>563</v>
      </c>
      <c r="B127" s="98" t="s">
        <v>564</v>
      </c>
      <c r="C127" s="98" t="s">
        <v>709</v>
      </c>
      <c r="D127" s="98" t="s">
        <v>599</v>
      </c>
      <c r="E127" s="98" t="s">
        <v>574</v>
      </c>
      <c r="F127" s="99">
        <v>45012</v>
      </c>
      <c r="G127" s="100">
        <v>43931.75</v>
      </c>
      <c r="H127" s="101">
        <v>4</v>
      </c>
      <c r="I127" s="102">
        <v>915.24479166666663</v>
      </c>
      <c r="J127" s="103">
        <v>0</v>
      </c>
      <c r="K127" s="102">
        <v>0</v>
      </c>
      <c r="L127" s="102">
        <v>43931.75</v>
      </c>
      <c r="M127" s="104" t="s">
        <v>568</v>
      </c>
    </row>
    <row r="128" spans="1:13" x14ac:dyDescent="0.25">
      <c r="A128" s="105" t="s">
        <v>563</v>
      </c>
      <c r="B128" s="106" t="s">
        <v>564</v>
      </c>
      <c r="C128" s="106" t="s">
        <v>710</v>
      </c>
      <c r="D128" s="106" t="s">
        <v>599</v>
      </c>
      <c r="E128" s="106" t="s">
        <v>574</v>
      </c>
      <c r="F128" s="107">
        <v>45012</v>
      </c>
      <c r="G128" s="108">
        <v>43931.75</v>
      </c>
      <c r="H128" s="109">
        <v>4</v>
      </c>
      <c r="I128" s="110">
        <v>915.24479166666663</v>
      </c>
      <c r="J128" s="111">
        <v>0</v>
      </c>
      <c r="K128" s="110">
        <v>0</v>
      </c>
      <c r="L128" s="110">
        <v>43931.75</v>
      </c>
      <c r="M128" s="112" t="s">
        <v>568</v>
      </c>
    </row>
    <row r="129" spans="1:13" x14ac:dyDescent="0.25">
      <c r="A129" s="97" t="s">
        <v>563</v>
      </c>
      <c r="B129" s="98" t="s">
        <v>564</v>
      </c>
      <c r="C129" s="98" t="s">
        <v>711</v>
      </c>
      <c r="D129" s="98" t="s">
        <v>599</v>
      </c>
      <c r="E129" s="98" t="s">
        <v>574</v>
      </c>
      <c r="F129" s="99">
        <v>45012</v>
      </c>
      <c r="G129" s="100">
        <v>43931.75</v>
      </c>
      <c r="H129" s="101">
        <v>4</v>
      </c>
      <c r="I129" s="102">
        <v>915.24479166666663</v>
      </c>
      <c r="J129" s="103">
        <v>0</v>
      </c>
      <c r="K129" s="102">
        <v>0</v>
      </c>
      <c r="L129" s="102">
        <v>43931.75</v>
      </c>
      <c r="M129" s="104" t="s">
        <v>568</v>
      </c>
    </row>
    <row r="130" spans="1:13" x14ac:dyDescent="0.25">
      <c r="A130" s="105" t="s">
        <v>563</v>
      </c>
      <c r="B130" s="106" t="s">
        <v>564</v>
      </c>
      <c r="C130" s="106" t="s">
        <v>712</v>
      </c>
      <c r="D130" s="106" t="s">
        <v>599</v>
      </c>
      <c r="E130" s="106" t="s">
        <v>574</v>
      </c>
      <c r="F130" s="107">
        <v>45012</v>
      </c>
      <c r="G130" s="108">
        <v>43931.75</v>
      </c>
      <c r="H130" s="109">
        <v>4</v>
      </c>
      <c r="I130" s="110">
        <v>915.24479166666663</v>
      </c>
      <c r="J130" s="111">
        <v>0</v>
      </c>
      <c r="K130" s="110">
        <v>0</v>
      </c>
      <c r="L130" s="110">
        <v>43931.75</v>
      </c>
      <c r="M130" s="112" t="s">
        <v>568</v>
      </c>
    </row>
    <row r="131" spans="1:13" x14ac:dyDescent="0.25">
      <c r="A131" s="97" t="s">
        <v>563</v>
      </c>
      <c r="B131" s="98" t="s">
        <v>564</v>
      </c>
      <c r="C131" s="98" t="s">
        <v>713</v>
      </c>
      <c r="D131" s="98" t="s">
        <v>599</v>
      </c>
      <c r="E131" s="98" t="s">
        <v>574</v>
      </c>
      <c r="F131" s="99">
        <v>45012</v>
      </c>
      <c r="G131" s="100">
        <v>43931.75</v>
      </c>
      <c r="H131" s="101">
        <v>4</v>
      </c>
      <c r="I131" s="102">
        <v>915.24479166666663</v>
      </c>
      <c r="J131" s="103">
        <v>0</v>
      </c>
      <c r="K131" s="102">
        <v>0</v>
      </c>
      <c r="L131" s="102">
        <v>43931.75</v>
      </c>
      <c r="M131" s="104" t="s">
        <v>568</v>
      </c>
    </row>
    <row r="132" spans="1:13" x14ac:dyDescent="0.25">
      <c r="A132" s="105" t="s">
        <v>563</v>
      </c>
      <c r="B132" s="106" t="s">
        <v>564</v>
      </c>
      <c r="C132" s="106" t="s">
        <v>714</v>
      </c>
      <c r="D132" s="106" t="s">
        <v>599</v>
      </c>
      <c r="E132" s="106" t="s">
        <v>574</v>
      </c>
      <c r="F132" s="107">
        <v>45012</v>
      </c>
      <c r="G132" s="108">
        <v>43931.75</v>
      </c>
      <c r="H132" s="109">
        <v>4</v>
      </c>
      <c r="I132" s="110">
        <v>915.24479166666663</v>
      </c>
      <c r="J132" s="111">
        <v>0</v>
      </c>
      <c r="K132" s="110">
        <v>0</v>
      </c>
      <c r="L132" s="110">
        <v>43931.75</v>
      </c>
      <c r="M132" s="112" t="s">
        <v>568</v>
      </c>
    </row>
    <row r="133" spans="1:13" x14ac:dyDescent="0.25">
      <c r="A133" s="97" t="s">
        <v>563</v>
      </c>
      <c r="B133" s="98" t="s">
        <v>564</v>
      </c>
      <c r="C133" s="98" t="s">
        <v>715</v>
      </c>
      <c r="D133" s="98" t="s">
        <v>599</v>
      </c>
      <c r="E133" s="98" t="s">
        <v>574</v>
      </c>
      <c r="F133" s="99">
        <v>45012</v>
      </c>
      <c r="G133" s="100">
        <v>43931.75</v>
      </c>
      <c r="H133" s="101">
        <v>4</v>
      </c>
      <c r="I133" s="102">
        <v>915.24479166666663</v>
      </c>
      <c r="J133" s="103">
        <v>0</v>
      </c>
      <c r="K133" s="102">
        <v>0</v>
      </c>
      <c r="L133" s="102">
        <v>43931.75</v>
      </c>
      <c r="M133" s="104" t="s">
        <v>568</v>
      </c>
    </row>
    <row r="134" spans="1:13" x14ac:dyDescent="0.25">
      <c r="A134" s="105" t="s">
        <v>563</v>
      </c>
      <c r="B134" s="106" t="s">
        <v>564</v>
      </c>
      <c r="C134" s="106" t="s">
        <v>716</v>
      </c>
      <c r="D134" s="106" t="s">
        <v>599</v>
      </c>
      <c r="E134" s="106" t="s">
        <v>574</v>
      </c>
      <c r="F134" s="107">
        <v>45012</v>
      </c>
      <c r="G134" s="108">
        <v>43931.75</v>
      </c>
      <c r="H134" s="109">
        <v>4</v>
      </c>
      <c r="I134" s="110">
        <v>915.24479166666663</v>
      </c>
      <c r="J134" s="111">
        <v>0</v>
      </c>
      <c r="K134" s="110">
        <v>0</v>
      </c>
      <c r="L134" s="110">
        <v>43931.75</v>
      </c>
      <c r="M134" s="112" t="s">
        <v>568</v>
      </c>
    </row>
    <row r="135" spans="1:13" x14ac:dyDescent="0.25">
      <c r="A135" s="97" t="s">
        <v>563</v>
      </c>
      <c r="B135" s="98" t="s">
        <v>564</v>
      </c>
      <c r="C135" s="98" t="s">
        <v>717</v>
      </c>
      <c r="D135" s="98" t="s">
        <v>599</v>
      </c>
      <c r="E135" s="98" t="s">
        <v>574</v>
      </c>
      <c r="F135" s="99">
        <v>45012</v>
      </c>
      <c r="G135" s="100">
        <v>43931.75</v>
      </c>
      <c r="H135" s="101">
        <v>4</v>
      </c>
      <c r="I135" s="102">
        <v>915.24479166666663</v>
      </c>
      <c r="J135" s="103">
        <v>0</v>
      </c>
      <c r="K135" s="102">
        <v>0</v>
      </c>
      <c r="L135" s="102">
        <v>43931.75</v>
      </c>
      <c r="M135" s="104" t="s">
        <v>568</v>
      </c>
    </row>
    <row r="136" spans="1:13" x14ac:dyDescent="0.25">
      <c r="A136" s="105" t="s">
        <v>563</v>
      </c>
      <c r="B136" s="106" t="s">
        <v>564</v>
      </c>
      <c r="C136" s="106" t="s">
        <v>718</v>
      </c>
      <c r="D136" s="106" t="s">
        <v>599</v>
      </c>
      <c r="E136" s="106" t="s">
        <v>574</v>
      </c>
      <c r="F136" s="107">
        <v>45012</v>
      </c>
      <c r="G136" s="108">
        <v>43931.75</v>
      </c>
      <c r="H136" s="109">
        <v>4</v>
      </c>
      <c r="I136" s="110">
        <v>915.24479166666663</v>
      </c>
      <c r="J136" s="111">
        <v>0</v>
      </c>
      <c r="K136" s="110">
        <v>0</v>
      </c>
      <c r="L136" s="110">
        <v>43931.75</v>
      </c>
      <c r="M136" s="112" t="s">
        <v>568</v>
      </c>
    </row>
    <row r="137" spans="1:13" x14ac:dyDescent="0.25">
      <c r="A137" s="97" t="s">
        <v>563</v>
      </c>
      <c r="B137" s="98" t="s">
        <v>564</v>
      </c>
      <c r="C137" s="98" t="s">
        <v>719</v>
      </c>
      <c r="D137" s="98" t="s">
        <v>599</v>
      </c>
      <c r="E137" s="98" t="s">
        <v>574</v>
      </c>
      <c r="F137" s="99">
        <v>45012</v>
      </c>
      <c r="G137" s="100">
        <v>43931.75</v>
      </c>
      <c r="H137" s="101">
        <v>4</v>
      </c>
      <c r="I137" s="102">
        <v>915.24479166666663</v>
      </c>
      <c r="J137" s="103">
        <v>0</v>
      </c>
      <c r="K137" s="102">
        <v>0</v>
      </c>
      <c r="L137" s="102">
        <v>43931.75</v>
      </c>
      <c r="M137" s="104" t="s">
        <v>568</v>
      </c>
    </row>
    <row r="138" spans="1:13" x14ac:dyDescent="0.25">
      <c r="A138" s="105" t="s">
        <v>563</v>
      </c>
      <c r="B138" s="106" t="s">
        <v>564</v>
      </c>
      <c r="C138" s="106" t="s">
        <v>720</v>
      </c>
      <c r="D138" s="106" t="s">
        <v>599</v>
      </c>
      <c r="E138" s="106" t="s">
        <v>574</v>
      </c>
      <c r="F138" s="107">
        <v>45012</v>
      </c>
      <c r="G138" s="108">
        <v>43931.75</v>
      </c>
      <c r="H138" s="109">
        <v>4</v>
      </c>
      <c r="I138" s="110">
        <v>915.24479166666663</v>
      </c>
      <c r="J138" s="111">
        <v>0</v>
      </c>
      <c r="K138" s="110">
        <v>0</v>
      </c>
      <c r="L138" s="110">
        <v>43931.75</v>
      </c>
      <c r="M138" s="112" t="s">
        <v>568</v>
      </c>
    </row>
    <row r="139" spans="1:13" x14ac:dyDescent="0.25">
      <c r="A139" s="97" t="s">
        <v>563</v>
      </c>
      <c r="B139" s="98" t="s">
        <v>564</v>
      </c>
      <c r="C139" s="98" t="s">
        <v>721</v>
      </c>
      <c r="D139" s="98" t="s">
        <v>599</v>
      </c>
      <c r="E139" s="98" t="s">
        <v>574</v>
      </c>
      <c r="F139" s="99">
        <v>45012</v>
      </c>
      <c r="G139" s="100">
        <v>43931.75</v>
      </c>
      <c r="H139" s="101">
        <v>4</v>
      </c>
      <c r="I139" s="102">
        <v>915.24479166666663</v>
      </c>
      <c r="J139" s="103">
        <v>0</v>
      </c>
      <c r="K139" s="102">
        <v>0</v>
      </c>
      <c r="L139" s="102">
        <v>43931.75</v>
      </c>
      <c r="M139" s="104" t="s">
        <v>568</v>
      </c>
    </row>
    <row r="140" spans="1:13" x14ac:dyDescent="0.25">
      <c r="A140" s="105" t="s">
        <v>563</v>
      </c>
      <c r="B140" s="106" t="s">
        <v>564</v>
      </c>
      <c r="C140" s="106" t="s">
        <v>722</v>
      </c>
      <c r="D140" s="106" t="s">
        <v>599</v>
      </c>
      <c r="E140" s="106" t="s">
        <v>574</v>
      </c>
      <c r="F140" s="107">
        <v>45012</v>
      </c>
      <c r="G140" s="108">
        <v>43931.75</v>
      </c>
      <c r="H140" s="109">
        <v>4</v>
      </c>
      <c r="I140" s="110">
        <v>915.24479166666663</v>
      </c>
      <c r="J140" s="111">
        <v>0</v>
      </c>
      <c r="K140" s="110">
        <v>0</v>
      </c>
      <c r="L140" s="110">
        <v>43931.75</v>
      </c>
      <c r="M140" s="112" t="s">
        <v>568</v>
      </c>
    </row>
    <row r="141" spans="1:13" x14ac:dyDescent="0.25">
      <c r="A141" s="97" t="s">
        <v>563</v>
      </c>
      <c r="B141" s="98" t="s">
        <v>564</v>
      </c>
      <c r="C141" s="98" t="s">
        <v>723</v>
      </c>
      <c r="D141" s="98" t="s">
        <v>599</v>
      </c>
      <c r="E141" s="98" t="s">
        <v>574</v>
      </c>
      <c r="F141" s="99">
        <v>45012</v>
      </c>
      <c r="G141" s="100">
        <v>43931.75</v>
      </c>
      <c r="H141" s="101">
        <v>4</v>
      </c>
      <c r="I141" s="102">
        <v>915.24479166666663</v>
      </c>
      <c r="J141" s="103">
        <v>0</v>
      </c>
      <c r="K141" s="102">
        <v>0</v>
      </c>
      <c r="L141" s="102">
        <v>43931.75</v>
      </c>
      <c r="M141" s="104" t="s">
        <v>568</v>
      </c>
    </row>
    <row r="142" spans="1:13" x14ac:dyDescent="0.25">
      <c r="A142" s="105" t="s">
        <v>563</v>
      </c>
      <c r="B142" s="106" t="s">
        <v>564</v>
      </c>
      <c r="C142" s="106" t="s">
        <v>724</v>
      </c>
      <c r="D142" s="106" t="s">
        <v>599</v>
      </c>
      <c r="E142" s="106" t="s">
        <v>574</v>
      </c>
      <c r="F142" s="107">
        <v>45012</v>
      </c>
      <c r="G142" s="108">
        <v>43931.75</v>
      </c>
      <c r="H142" s="109">
        <v>4</v>
      </c>
      <c r="I142" s="110">
        <v>915.24479166666663</v>
      </c>
      <c r="J142" s="111">
        <v>0</v>
      </c>
      <c r="K142" s="110">
        <v>0</v>
      </c>
      <c r="L142" s="110">
        <v>43931.75</v>
      </c>
      <c r="M142" s="112" t="s">
        <v>568</v>
      </c>
    </row>
    <row r="143" spans="1:13" x14ac:dyDescent="0.25">
      <c r="A143" s="97" t="s">
        <v>563</v>
      </c>
      <c r="B143" s="98" t="s">
        <v>564</v>
      </c>
      <c r="C143" s="98" t="s">
        <v>725</v>
      </c>
      <c r="D143" s="98" t="s">
        <v>599</v>
      </c>
      <c r="E143" s="98" t="s">
        <v>574</v>
      </c>
      <c r="F143" s="99">
        <v>45012</v>
      </c>
      <c r="G143" s="100">
        <v>43931.75</v>
      </c>
      <c r="H143" s="101">
        <v>4</v>
      </c>
      <c r="I143" s="102">
        <v>915.24479166666663</v>
      </c>
      <c r="J143" s="103">
        <v>0</v>
      </c>
      <c r="K143" s="102">
        <v>0</v>
      </c>
      <c r="L143" s="102">
        <v>43931.75</v>
      </c>
      <c r="M143" s="104" t="s">
        <v>568</v>
      </c>
    </row>
    <row r="144" spans="1:13" x14ac:dyDescent="0.25">
      <c r="A144" s="105" t="s">
        <v>563</v>
      </c>
      <c r="B144" s="106" t="s">
        <v>564</v>
      </c>
      <c r="C144" s="106" t="s">
        <v>726</v>
      </c>
      <c r="D144" s="106" t="s">
        <v>599</v>
      </c>
      <c r="E144" s="106" t="s">
        <v>574</v>
      </c>
      <c r="F144" s="107">
        <v>45012</v>
      </c>
      <c r="G144" s="108">
        <v>43931.75</v>
      </c>
      <c r="H144" s="109">
        <v>4</v>
      </c>
      <c r="I144" s="110">
        <v>915.24479166666663</v>
      </c>
      <c r="J144" s="111">
        <v>0</v>
      </c>
      <c r="K144" s="110">
        <v>0</v>
      </c>
      <c r="L144" s="110">
        <v>43931.75</v>
      </c>
      <c r="M144" s="112" t="s">
        <v>568</v>
      </c>
    </row>
    <row r="145" spans="1:13" x14ac:dyDescent="0.25">
      <c r="A145" s="97" t="s">
        <v>563</v>
      </c>
      <c r="B145" s="98" t="s">
        <v>564</v>
      </c>
      <c r="C145" s="98" t="s">
        <v>727</v>
      </c>
      <c r="D145" s="98" t="s">
        <v>599</v>
      </c>
      <c r="E145" s="98" t="s">
        <v>574</v>
      </c>
      <c r="F145" s="99">
        <v>45012</v>
      </c>
      <c r="G145" s="100">
        <v>43931.75</v>
      </c>
      <c r="H145" s="101">
        <v>4</v>
      </c>
      <c r="I145" s="102">
        <v>915.24479166666663</v>
      </c>
      <c r="J145" s="103">
        <v>0</v>
      </c>
      <c r="K145" s="102">
        <v>0</v>
      </c>
      <c r="L145" s="102">
        <v>43931.75</v>
      </c>
      <c r="M145" s="104" t="s">
        <v>568</v>
      </c>
    </row>
    <row r="146" spans="1:13" x14ac:dyDescent="0.25">
      <c r="A146" s="105" t="s">
        <v>563</v>
      </c>
      <c r="B146" s="106" t="s">
        <v>564</v>
      </c>
      <c r="C146" s="106" t="s">
        <v>728</v>
      </c>
      <c r="D146" s="106" t="s">
        <v>599</v>
      </c>
      <c r="E146" s="106" t="s">
        <v>574</v>
      </c>
      <c r="F146" s="107">
        <v>45012</v>
      </c>
      <c r="G146" s="108">
        <v>43931.75</v>
      </c>
      <c r="H146" s="109">
        <v>4</v>
      </c>
      <c r="I146" s="110">
        <v>915.24479166666663</v>
      </c>
      <c r="J146" s="111">
        <v>0</v>
      </c>
      <c r="K146" s="110">
        <v>0</v>
      </c>
      <c r="L146" s="110">
        <v>43931.75</v>
      </c>
      <c r="M146" s="112" t="s">
        <v>568</v>
      </c>
    </row>
    <row r="147" spans="1:13" x14ac:dyDescent="0.25">
      <c r="A147" s="97" t="s">
        <v>563</v>
      </c>
      <c r="B147" s="98" t="s">
        <v>564</v>
      </c>
      <c r="C147" s="98" t="s">
        <v>729</v>
      </c>
      <c r="D147" s="98" t="s">
        <v>599</v>
      </c>
      <c r="E147" s="98" t="s">
        <v>574</v>
      </c>
      <c r="F147" s="99">
        <v>45012</v>
      </c>
      <c r="G147" s="100">
        <v>43931.75</v>
      </c>
      <c r="H147" s="101">
        <v>4</v>
      </c>
      <c r="I147" s="102">
        <v>915.24479166666663</v>
      </c>
      <c r="J147" s="103">
        <v>0</v>
      </c>
      <c r="K147" s="102">
        <v>0</v>
      </c>
      <c r="L147" s="102">
        <v>43931.75</v>
      </c>
      <c r="M147" s="104" t="s">
        <v>568</v>
      </c>
    </row>
    <row r="148" spans="1:13" x14ac:dyDescent="0.25">
      <c r="A148" s="105" t="s">
        <v>563</v>
      </c>
      <c r="B148" s="106" t="s">
        <v>564</v>
      </c>
      <c r="C148" s="106" t="s">
        <v>730</v>
      </c>
      <c r="D148" s="106" t="s">
        <v>599</v>
      </c>
      <c r="E148" s="106" t="s">
        <v>574</v>
      </c>
      <c r="F148" s="107">
        <v>45012</v>
      </c>
      <c r="G148" s="108">
        <v>43931.75</v>
      </c>
      <c r="H148" s="109">
        <v>4</v>
      </c>
      <c r="I148" s="110">
        <v>915.24479166666663</v>
      </c>
      <c r="J148" s="111">
        <v>0</v>
      </c>
      <c r="K148" s="110">
        <v>0</v>
      </c>
      <c r="L148" s="110">
        <v>43931.75</v>
      </c>
      <c r="M148" s="112" t="s">
        <v>568</v>
      </c>
    </row>
    <row r="149" spans="1:13" x14ac:dyDescent="0.25">
      <c r="A149" s="97" t="s">
        <v>563</v>
      </c>
      <c r="B149" s="98" t="s">
        <v>564</v>
      </c>
      <c r="C149" s="98" t="s">
        <v>731</v>
      </c>
      <c r="D149" s="98" t="s">
        <v>599</v>
      </c>
      <c r="E149" s="98" t="s">
        <v>574</v>
      </c>
      <c r="F149" s="99">
        <v>45012</v>
      </c>
      <c r="G149" s="100">
        <v>43931.75</v>
      </c>
      <c r="H149" s="101">
        <v>4</v>
      </c>
      <c r="I149" s="102">
        <v>915.24479166666663</v>
      </c>
      <c r="J149" s="103">
        <v>0</v>
      </c>
      <c r="K149" s="102">
        <v>0</v>
      </c>
      <c r="L149" s="102">
        <v>43931.75</v>
      </c>
      <c r="M149" s="104" t="s">
        <v>568</v>
      </c>
    </row>
    <row r="150" spans="1:13" x14ac:dyDescent="0.25">
      <c r="A150" s="105" t="s">
        <v>563</v>
      </c>
      <c r="B150" s="106" t="s">
        <v>564</v>
      </c>
      <c r="C150" s="106" t="s">
        <v>732</v>
      </c>
      <c r="D150" s="106" t="s">
        <v>599</v>
      </c>
      <c r="E150" s="106" t="s">
        <v>574</v>
      </c>
      <c r="F150" s="107">
        <v>45012</v>
      </c>
      <c r="G150" s="108">
        <v>43931.75</v>
      </c>
      <c r="H150" s="109">
        <v>4</v>
      </c>
      <c r="I150" s="110">
        <v>915.24479166666663</v>
      </c>
      <c r="J150" s="111">
        <v>0</v>
      </c>
      <c r="K150" s="110">
        <v>0</v>
      </c>
      <c r="L150" s="110">
        <v>43931.75</v>
      </c>
      <c r="M150" s="112" t="s">
        <v>568</v>
      </c>
    </row>
    <row r="151" spans="1:13" x14ac:dyDescent="0.25">
      <c r="A151" s="97" t="s">
        <v>563</v>
      </c>
      <c r="B151" s="98" t="s">
        <v>564</v>
      </c>
      <c r="C151" s="98" t="s">
        <v>733</v>
      </c>
      <c r="D151" s="98" t="s">
        <v>599</v>
      </c>
      <c r="E151" s="98" t="s">
        <v>574</v>
      </c>
      <c r="F151" s="99">
        <v>45012</v>
      </c>
      <c r="G151" s="100">
        <v>43931.75</v>
      </c>
      <c r="H151" s="101">
        <v>4</v>
      </c>
      <c r="I151" s="102">
        <v>915.24479166666663</v>
      </c>
      <c r="J151" s="103">
        <v>0</v>
      </c>
      <c r="K151" s="102">
        <v>0</v>
      </c>
      <c r="L151" s="102">
        <v>43931.75</v>
      </c>
      <c r="M151" s="104" t="s">
        <v>568</v>
      </c>
    </row>
    <row r="152" spans="1:13" x14ac:dyDescent="0.25">
      <c r="A152" s="105" t="s">
        <v>563</v>
      </c>
      <c r="B152" s="106" t="s">
        <v>564</v>
      </c>
      <c r="C152" s="106" t="s">
        <v>734</v>
      </c>
      <c r="D152" s="106" t="s">
        <v>599</v>
      </c>
      <c r="E152" s="106" t="s">
        <v>574</v>
      </c>
      <c r="F152" s="107">
        <v>45012</v>
      </c>
      <c r="G152" s="108">
        <v>43931.75</v>
      </c>
      <c r="H152" s="109">
        <v>4</v>
      </c>
      <c r="I152" s="110">
        <v>915.24479166666663</v>
      </c>
      <c r="J152" s="111">
        <v>0</v>
      </c>
      <c r="K152" s="110">
        <v>0</v>
      </c>
      <c r="L152" s="110">
        <v>43931.75</v>
      </c>
      <c r="M152" s="112" t="s">
        <v>568</v>
      </c>
    </row>
    <row r="153" spans="1:13" x14ac:dyDescent="0.25">
      <c r="A153" s="97" t="s">
        <v>563</v>
      </c>
      <c r="B153" s="98" t="s">
        <v>564</v>
      </c>
      <c r="C153" s="98" t="s">
        <v>735</v>
      </c>
      <c r="D153" s="98" t="s">
        <v>599</v>
      </c>
      <c r="E153" s="98" t="s">
        <v>574</v>
      </c>
      <c r="F153" s="99">
        <v>45012</v>
      </c>
      <c r="G153" s="100">
        <v>43931.75</v>
      </c>
      <c r="H153" s="101">
        <v>4</v>
      </c>
      <c r="I153" s="102">
        <v>915.24479166666663</v>
      </c>
      <c r="J153" s="103">
        <v>0</v>
      </c>
      <c r="K153" s="102">
        <v>0</v>
      </c>
      <c r="L153" s="102">
        <v>43931.75</v>
      </c>
      <c r="M153" s="104" t="s">
        <v>568</v>
      </c>
    </row>
    <row r="154" spans="1:13" x14ac:dyDescent="0.25">
      <c r="A154" s="105" t="s">
        <v>563</v>
      </c>
      <c r="B154" s="106" t="s">
        <v>564</v>
      </c>
      <c r="C154" s="106" t="s">
        <v>736</v>
      </c>
      <c r="D154" s="106" t="s">
        <v>599</v>
      </c>
      <c r="E154" s="106" t="s">
        <v>574</v>
      </c>
      <c r="F154" s="107">
        <v>45012</v>
      </c>
      <c r="G154" s="108">
        <v>43931.75</v>
      </c>
      <c r="H154" s="109">
        <v>4</v>
      </c>
      <c r="I154" s="110">
        <v>915.24479166666663</v>
      </c>
      <c r="J154" s="111">
        <v>0</v>
      </c>
      <c r="K154" s="110">
        <v>0</v>
      </c>
      <c r="L154" s="110">
        <v>43931.75</v>
      </c>
      <c r="M154" s="112" t="s">
        <v>568</v>
      </c>
    </row>
    <row r="155" spans="1:13" x14ac:dyDescent="0.25">
      <c r="A155" s="97" t="s">
        <v>563</v>
      </c>
      <c r="B155" s="98" t="s">
        <v>564</v>
      </c>
      <c r="C155" s="98" t="s">
        <v>737</v>
      </c>
      <c r="D155" s="98" t="s">
        <v>599</v>
      </c>
      <c r="E155" s="98" t="s">
        <v>574</v>
      </c>
      <c r="F155" s="99">
        <v>45012</v>
      </c>
      <c r="G155" s="100">
        <v>43931.75</v>
      </c>
      <c r="H155" s="101">
        <v>4</v>
      </c>
      <c r="I155" s="102">
        <v>915.24479166666663</v>
      </c>
      <c r="J155" s="103">
        <v>0</v>
      </c>
      <c r="K155" s="102">
        <v>0</v>
      </c>
      <c r="L155" s="102">
        <v>43931.75</v>
      </c>
      <c r="M155" s="104" t="s">
        <v>568</v>
      </c>
    </row>
    <row r="156" spans="1:13" x14ac:dyDescent="0.25">
      <c r="A156" s="105" t="s">
        <v>563</v>
      </c>
      <c r="B156" s="106" t="s">
        <v>564</v>
      </c>
      <c r="C156" s="106" t="s">
        <v>738</v>
      </c>
      <c r="D156" s="106" t="s">
        <v>599</v>
      </c>
      <c r="E156" s="106" t="s">
        <v>574</v>
      </c>
      <c r="F156" s="107">
        <v>45012</v>
      </c>
      <c r="G156" s="108">
        <v>43931.75</v>
      </c>
      <c r="H156" s="109">
        <v>4</v>
      </c>
      <c r="I156" s="110">
        <v>915.24479166666663</v>
      </c>
      <c r="J156" s="111">
        <v>0</v>
      </c>
      <c r="K156" s="110">
        <v>0</v>
      </c>
      <c r="L156" s="110">
        <v>43931.75</v>
      </c>
      <c r="M156" s="112" t="s">
        <v>568</v>
      </c>
    </row>
    <row r="157" spans="1:13" x14ac:dyDescent="0.25">
      <c r="A157" s="97" t="s">
        <v>563</v>
      </c>
      <c r="B157" s="98" t="s">
        <v>564</v>
      </c>
      <c r="C157" s="98" t="s">
        <v>739</v>
      </c>
      <c r="D157" s="98" t="s">
        <v>599</v>
      </c>
      <c r="E157" s="98" t="s">
        <v>574</v>
      </c>
      <c r="F157" s="99">
        <v>45012</v>
      </c>
      <c r="G157" s="100">
        <v>43931.75</v>
      </c>
      <c r="H157" s="101">
        <v>4</v>
      </c>
      <c r="I157" s="102">
        <v>915.24479166666663</v>
      </c>
      <c r="J157" s="103">
        <v>0</v>
      </c>
      <c r="K157" s="102">
        <v>0</v>
      </c>
      <c r="L157" s="102">
        <v>43931.75</v>
      </c>
      <c r="M157" s="104" t="s">
        <v>568</v>
      </c>
    </row>
    <row r="158" spans="1:13" x14ac:dyDescent="0.25">
      <c r="A158" s="105" t="s">
        <v>563</v>
      </c>
      <c r="B158" s="106" t="s">
        <v>564</v>
      </c>
      <c r="C158" s="106" t="s">
        <v>740</v>
      </c>
      <c r="D158" s="106" t="s">
        <v>741</v>
      </c>
      <c r="E158" s="106" t="s">
        <v>567</v>
      </c>
      <c r="F158" s="107">
        <v>45012</v>
      </c>
      <c r="G158" s="108">
        <v>18535.98</v>
      </c>
      <c r="H158" s="109">
        <v>4</v>
      </c>
      <c r="I158" s="110">
        <v>386.16624999999999</v>
      </c>
      <c r="J158" s="111">
        <v>0</v>
      </c>
      <c r="K158" s="110">
        <v>0</v>
      </c>
      <c r="L158" s="110">
        <v>18535.98</v>
      </c>
      <c r="M158" s="112" t="s">
        <v>568</v>
      </c>
    </row>
    <row r="159" spans="1:13" x14ac:dyDescent="0.25">
      <c r="A159" s="97" t="s">
        <v>563</v>
      </c>
      <c r="B159" s="98" t="s">
        <v>564</v>
      </c>
      <c r="C159" s="98" t="s">
        <v>742</v>
      </c>
      <c r="D159" s="98" t="s">
        <v>741</v>
      </c>
      <c r="E159" s="98" t="s">
        <v>601</v>
      </c>
      <c r="F159" s="99">
        <v>45012</v>
      </c>
      <c r="G159" s="100">
        <v>18535.98</v>
      </c>
      <c r="H159" s="101">
        <v>4</v>
      </c>
      <c r="I159" s="102">
        <v>386.16624999999999</v>
      </c>
      <c r="J159" s="103">
        <v>0</v>
      </c>
      <c r="K159" s="102">
        <v>0</v>
      </c>
      <c r="L159" s="102">
        <v>18535.98</v>
      </c>
      <c r="M159" s="104" t="s">
        <v>568</v>
      </c>
    </row>
    <row r="160" spans="1:13" x14ac:dyDescent="0.25">
      <c r="A160" s="105" t="s">
        <v>563</v>
      </c>
      <c r="B160" s="106" t="s">
        <v>564</v>
      </c>
      <c r="C160" s="106" t="s">
        <v>743</v>
      </c>
      <c r="D160" s="106" t="s">
        <v>741</v>
      </c>
      <c r="E160" s="106" t="s">
        <v>580</v>
      </c>
      <c r="F160" s="107">
        <v>45012</v>
      </c>
      <c r="G160" s="108">
        <v>18535.98</v>
      </c>
      <c r="H160" s="109">
        <v>4</v>
      </c>
      <c r="I160" s="110">
        <v>386.16624999999999</v>
      </c>
      <c r="J160" s="111">
        <v>0</v>
      </c>
      <c r="K160" s="110">
        <v>0</v>
      </c>
      <c r="L160" s="110">
        <v>18535.98</v>
      </c>
      <c r="M160" s="112" t="s">
        <v>568</v>
      </c>
    </row>
    <row r="161" spans="1:13" x14ac:dyDescent="0.25">
      <c r="A161" s="97" t="s">
        <v>563</v>
      </c>
      <c r="B161" s="98" t="s">
        <v>564</v>
      </c>
      <c r="C161" s="98" t="s">
        <v>744</v>
      </c>
      <c r="D161" s="98" t="s">
        <v>741</v>
      </c>
      <c r="E161" s="98" t="s">
        <v>580</v>
      </c>
      <c r="F161" s="99">
        <v>45012</v>
      </c>
      <c r="G161" s="100">
        <v>18535.98</v>
      </c>
      <c r="H161" s="101">
        <v>4</v>
      </c>
      <c r="I161" s="102">
        <v>386.16624999999999</v>
      </c>
      <c r="J161" s="103">
        <v>0</v>
      </c>
      <c r="K161" s="102">
        <v>0</v>
      </c>
      <c r="L161" s="102">
        <v>18535.98</v>
      </c>
      <c r="M161" s="104" t="s">
        <v>568</v>
      </c>
    </row>
    <row r="162" spans="1:13" x14ac:dyDescent="0.25">
      <c r="A162" s="105" t="s">
        <v>563</v>
      </c>
      <c r="B162" s="106" t="s">
        <v>564</v>
      </c>
      <c r="C162" s="106" t="s">
        <v>745</v>
      </c>
      <c r="D162" s="106" t="s">
        <v>741</v>
      </c>
      <c r="E162" s="106" t="s">
        <v>580</v>
      </c>
      <c r="F162" s="107">
        <v>45012</v>
      </c>
      <c r="G162" s="108">
        <v>18535.98</v>
      </c>
      <c r="H162" s="109">
        <v>4</v>
      </c>
      <c r="I162" s="110">
        <v>386.16624999999999</v>
      </c>
      <c r="J162" s="111">
        <v>0</v>
      </c>
      <c r="K162" s="110">
        <v>0</v>
      </c>
      <c r="L162" s="110">
        <v>18535.98</v>
      </c>
      <c r="M162" s="112" t="s">
        <v>568</v>
      </c>
    </row>
    <row r="163" spans="1:13" x14ac:dyDescent="0.25">
      <c r="A163" s="97" t="s">
        <v>563</v>
      </c>
      <c r="B163" s="98" t="s">
        <v>564</v>
      </c>
      <c r="C163" s="98" t="s">
        <v>746</v>
      </c>
      <c r="D163" s="98" t="s">
        <v>741</v>
      </c>
      <c r="E163" s="98" t="s">
        <v>580</v>
      </c>
      <c r="F163" s="99">
        <v>45012</v>
      </c>
      <c r="G163" s="100">
        <v>18535.98</v>
      </c>
      <c r="H163" s="101">
        <v>4</v>
      </c>
      <c r="I163" s="102">
        <v>386.16624999999999</v>
      </c>
      <c r="J163" s="103">
        <v>0</v>
      </c>
      <c r="K163" s="102">
        <v>0</v>
      </c>
      <c r="L163" s="102">
        <v>18535.98</v>
      </c>
      <c r="M163" s="104" t="s">
        <v>568</v>
      </c>
    </row>
    <row r="164" spans="1:13" x14ac:dyDescent="0.25">
      <c r="A164" s="105" t="s">
        <v>563</v>
      </c>
      <c r="B164" s="106" t="s">
        <v>564</v>
      </c>
      <c r="C164" s="106" t="s">
        <v>747</v>
      </c>
      <c r="D164" s="106" t="s">
        <v>741</v>
      </c>
      <c r="E164" s="106" t="s">
        <v>580</v>
      </c>
      <c r="F164" s="107">
        <v>45012</v>
      </c>
      <c r="G164" s="108">
        <v>18535.98</v>
      </c>
      <c r="H164" s="109">
        <v>4</v>
      </c>
      <c r="I164" s="110">
        <v>386.16624999999999</v>
      </c>
      <c r="J164" s="111">
        <v>0</v>
      </c>
      <c r="K164" s="110">
        <v>0</v>
      </c>
      <c r="L164" s="110">
        <v>18535.98</v>
      </c>
      <c r="M164" s="112" t="s">
        <v>568</v>
      </c>
    </row>
    <row r="165" spans="1:13" x14ac:dyDescent="0.25">
      <c r="A165" s="97" t="s">
        <v>563</v>
      </c>
      <c r="B165" s="98" t="s">
        <v>564</v>
      </c>
      <c r="C165" s="98" t="s">
        <v>748</v>
      </c>
      <c r="D165" s="98" t="s">
        <v>741</v>
      </c>
      <c r="E165" s="98" t="s">
        <v>580</v>
      </c>
      <c r="F165" s="99">
        <v>45012</v>
      </c>
      <c r="G165" s="100">
        <v>18535.98</v>
      </c>
      <c r="H165" s="101">
        <v>4</v>
      </c>
      <c r="I165" s="102">
        <v>386.16624999999999</v>
      </c>
      <c r="J165" s="103">
        <v>0</v>
      </c>
      <c r="K165" s="102">
        <v>0</v>
      </c>
      <c r="L165" s="102">
        <v>18535.98</v>
      </c>
      <c r="M165" s="104" t="s">
        <v>568</v>
      </c>
    </row>
    <row r="166" spans="1:13" x14ac:dyDescent="0.25">
      <c r="A166" s="105" t="s">
        <v>563</v>
      </c>
      <c r="B166" s="106" t="s">
        <v>564</v>
      </c>
      <c r="C166" s="106" t="s">
        <v>749</v>
      </c>
      <c r="D166" s="106" t="s">
        <v>741</v>
      </c>
      <c r="E166" s="106" t="s">
        <v>580</v>
      </c>
      <c r="F166" s="107">
        <v>45012</v>
      </c>
      <c r="G166" s="108">
        <v>18535.98</v>
      </c>
      <c r="H166" s="109">
        <v>4</v>
      </c>
      <c r="I166" s="110">
        <v>386.16624999999999</v>
      </c>
      <c r="J166" s="111">
        <v>0</v>
      </c>
      <c r="K166" s="110">
        <v>0</v>
      </c>
      <c r="L166" s="110">
        <v>18535.98</v>
      </c>
      <c r="M166" s="112" t="s">
        <v>568</v>
      </c>
    </row>
    <row r="167" spans="1:13" x14ac:dyDescent="0.25">
      <c r="A167" s="97" t="s">
        <v>563</v>
      </c>
      <c r="B167" s="98" t="s">
        <v>564</v>
      </c>
      <c r="C167" s="98" t="s">
        <v>750</v>
      </c>
      <c r="D167" s="98" t="s">
        <v>741</v>
      </c>
      <c r="E167" s="98" t="s">
        <v>610</v>
      </c>
      <c r="F167" s="99">
        <v>45012</v>
      </c>
      <c r="G167" s="100">
        <v>18535.98</v>
      </c>
      <c r="H167" s="101">
        <v>4</v>
      </c>
      <c r="I167" s="102">
        <v>386.16624999999999</v>
      </c>
      <c r="J167" s="103">
        <v>0</v>
      </c>
      <c r="K167" s="102">
        <v>0</v>
      </c>
      <c r="L167" s="102">
        <v>18535.98</v>
      </c>
      <c r="M167" s="104" t="s">
        <v>568</v>
      </c>
    </row>
    <row r="168" spans="1:13" x14ac:dyDescent="0.25">
      <c r="A168" s="105" t="s">
        <v>563</v>
      </c>
      <c r="B168" s="106" t="s">
        <v>564</v>
      </c>
      <c r="C168" s="106" t="s">
        <v>751</v>
      </c>
      <c r="D168" s="106" t="s">
        <v>741</v>
      </c>
      <c r="E168" s="106" t="s">
        <v>610</v>
      </c>
      <c r="F168" s="107">
        <v>45012</v>
      </c>
      <c r="G168" s="108">
        <v>18535.98</v>
      </c>
      <c r="H168" s="109">
        <v>4</v>
      </c>
      <c r="I168" s="110">
        <v>386.16624999999999</v>
      </c>
      <c r="J168" s="111">
        <v>0</v>
      </c>
      <c r="K168" s="110">
        <v>0</v>
      </c>
      <c r="L168" s="110">
        <v>18535.98</v>
      </c>
      <c r="M168" s="112" t="s">
        <v>568</v>
      </c>
    </row>
    <row r="169" spans="1:13" x14ac:dyDescent="0.25">
      <c r="A169" s="97" t="s">
        <v>563</v>
      </c>
      <c r="B169" s="98" t="s">
        <v>564</v>
      </c>
      <c r="C169" s="98" t="s">
        <v>752</v>
      </c>
      <c r="D169" s="98" t="s">
        <v>741</v>
      </c>
      <c r="E169" s="98" t="s">
        <v>610</v>
      </c>
      <c r="F169" s="99">
        <v>45012</v>
      </c>
      <c r="G169" s="100">
        <v>18535.98</v>
      </c>
      <c r="H169" s="101">
        <v>4</v>
      </c>
      <c r="I169" s="102">
        <v>386.16624999999999</v>
      </c>
      <c r="J169" s="103">
        <v>0</v>
      </c>
      <c r="K169" s="102">
        <v>0</v>
      </c>
      <c r="L169" s="102">
        <v>18535.98</v>
      </c>
      <c r="M169" s="104" t="s">
        <v>568</v>
      </c>
    </row>
    <row r="170" spans="1:13" x14ac:dyDescent="0.25">
      <c r="A170" s="105" t="s">
        <v>563</v>
      </c>
      <c r="B170" s="106" t="s">
        <v>564</v>
      </c>
      <c r="C170" s="106" t="s">
        <v>753</v>
      </c>
      <c r="D170" s="106" t="s">
        <v>741</v>
      </c>
      <c r="E170" s="106" t="s">
        <v>567</v>
      </c>
      <c r="F170" s="107">
        <v>45012</v>
      </c>
      <c r="G170" s="108">
        <v>18535.98</v>
      </c>
      <c r="H170" s="109">
        <v>4</v>
      </c>
      <c r="I170" s="110">
        <v>386.16624999999999</v>
      </c>
      <c r="J170" s="111">
        <v>0</v>
      </c>
      <c r="K170" s="110">
        <v>0</v>
      </c>
      <c r="L170" s="110">
        <v>18535.98</v>
      </c>
      <c r="M170" s="112" t="s">
        <v>568</v>
      </c>
    </row>
    <row r="171" spans="1:13" x14ac:dyDescent="0.25">
      <c r="A171" s="97" t="s">
        <v>563</v>
      </c>
      <c r="B171" s="98" t="s">
        <v>564</v>
      </c>
      <c r="C171" s="98" t="s">
        <v>754</v>
      </c>
      <c r="D171" s="98" t="s">
        <v>741</v>
      </c>
      <c r="E171" s="98" t="s">
        <v>567</v>
      </c>
      <c r="F171" s="99">
        <v>45012</v>
      </c>
      <c r="G171" s="100">
        <v>18535.98</v>
      </c>
      <c r="H171" s="101">
        <v>4</v>
      </c>
      <c r="I171" s="102">
        <v>386.16624999999999</v>
      </c>
      <c r="J171" s="103">
        <v>0</v>
      </c>
      <c r="K171" s="102">
        <v>0</v>
      </c>
      <c r="L171" s="102">
        <v>18535.98</v>
      </c>
      <c r="M171" s="104" t="s">
        <v>568</v>
      </c>
    </row>
    <row r="172" spans="1:13" x14ac:dyDescent="0.25">
      <c r="A172" s="105" t="s">
        <v>563</v>
      </c>
      <c r="B172" s="106" t="s">
        <v>564</v>
      </c>
      <c r="C172" s="106" t="s">
        <v>755</v>
      </c>
      <c r="D172" s="106" t="s">
        <v>741</v>
      </c>
      <c r="E172" s="106" t="s">
        <v>567</v>
      </c>
      <c r="F172" s="107">
        <v>45012</v>
      </c>
      <c r="G172" s="108">
        <v>18535.98</v>
      </c>
      <c r="H172" s="109">
        <v>4</v>
      </c>
      <c r="I172" s="110">
        <v>386.16624999999999</v>
      </c>
      <c r="J172" s="111">
        <v>0</v>
      </c>
      <c r="K172" s="110">
        <v>0</v>
      </c>
      <c r="L172" s="110">
        <v>18535.98</v>
      </c>
      <c r="M172" s="112" t="s">
        <v>568</v>
      </c>
    </row>
    <row r="173" spans="1:13" x14ac:dyDescent="0.25">
      <c r="A173" s="97" t="s">
        <v>563</v>
      </c>
      <c r="B173" s="98" t="s">
        <v>564</v>
      </c>
      <c r="C173" s="98" t="s">
        <v>756</v>
      </c>
      <c r="D173" s="98" t="s">
        <v>741</v>
      </c>
      <c r="E173" s="98" t="s">
        <v>567</v>
      </c>
      <c r="F173" s="99">
        <v>45012</v>
      </c>
      <c r="G173" s="100">
        <v>18535.98</v>
      </c>
      <c r="H173" s="101">
        <v>4</v>
      </c>
      <c r="I173" s="102">
        <v>386.16624999999999</v>
      </c>
      <c r="J173" s="103">
        <v>0</v>
      </c>
      <c r="K173" s="102">
        <v>0</v>
      </c>
      <c r="L173" s="102">
        <v>18535.98</v>
      </c>
      <c r="M173" s="104" t="s">
        <v>568</v>
      </c>
    </row>
    <row r="174" spans="1:13" x14ac:dyDescent="0.25">
      <c r="A174" s="105" t="s">
        <v>563</v>
      </c>
      <c r="B174" s="106" t="s">
        <v>564</v>
      </c>
      <c r="C174" s="106" t="s">
        <v>757</v>
      </c>
      <c r="D174" s="106" t="s">
        <v>741</v>
      </c>
      <c r="E174" s="106" t="s">
        <v>567</v>
      </c>
      <c r="F174" s="107">
        <v>45012</v>
      </c>
      <c r="G174" s="108">
        <v>18535.98</v>
      </c>
      <c r="H174" s="109">
        <v>4</v>
      </c>
      <c r="I174" s="110">
        <v>386.16624999999999</v>
      </c>
      <c r="J174" s="111">
        <v>0</v>
      </c>
      <c r="K174" s="110">
        <v>0</v>
      </c>
      <c r="L174" s="110">
        <v>18535.98</v>
      </c>
      <c r="M174" s="112" t="s">
        <v>568</v>
      </c>
    </row>
    <row r="175" spans="1:13" x14ac:dyDescent="0.25">
      <c r="A175" s="97" t="s">
        <v>563</v>
      </c>
      <c r="B175" s="98" t="s">
        <v>564</v>
      </c>
      <c r="C175" s="98" t="s">
        <v>758</v>
      </c>
      <c r="D175" s="98" t="s">
        <v>741</v>
      </c>
      <c r="E175" s="98" t="s">
        <v>567</v>
      </c>
      <c r="F175" s="99">
        <v>45012</v>
      </c>
      <c r="G175" s="100">
        <v>18535.98</v>
      </c>
      <c r="H175" s="101">
        <v>4</v>
      </c>
      <c r="I175" s="102">
        <v>386.16624999999999</v>
      </c>
      <c r="J175" s="103">
        <v>0</v>
      </c>
      <c r="K175" s="102">
        <v>0</v>
      </c>
      <c r="L175" s="102">
        <v>18535.98</v>
      </c>
      <c r="M175" s="104" t="s">
        <v>568</v>
      </c>
    </row>
    <row r="176" spans="1:13" x14ac:dyDescent="0.25">
      <c r="A176" s="105" t="s">
        <v>563</v>
      </c>
      <c r="B176" s="106" t="s">
        <v>564</v>
      </c>
      <c r="C176" s="106" t="s">
        <v>759</v>
      </c>
      <c r="D176" s="106" t="s">
        <v>741</v>
      </c>
      <c r="E176" s="106" t="s">
        <v>567</v>
      </c>
      <c r="F176" s="107">
        <v>45012</v>
      </c>
      <c r="G176" s="108">
        <v>18535.98</v>
      </c>
      <c r="H176" s="109">
        <v>4</v>
      </c>
      <c r="I176" s="110">
        <v>386.16624999999999</v>
      </c>
      <c r="J176" s="111">
        <v>0</v>
      </c>
      <c r="K176" s="110">
        <v>0</v>
      </c>
      <c r="L176" s="110">
        <v>18535.98</v>
      </c>
      <c r="M176" s="112" t="s">
        <v>568</v>
      </c>
    </row>
    <row r="177" spans="1:13" x14ac:dyDescent="0.25">
      <c r="A177" s="97" t="s">
        <v>563</v>
      </c>
      <c r="B177" s="98" t="s">
        <v>564</v>
      </c>
      <c r="C177" s="98" t="s">
        <v>760</v>
      </c>
      <c r="D177" s="98" t="s">
        <v>741</v>
      </c>
      <c r="E177" s="98" t="s">
        <v>574</v>
      </c>
      <c r="F177" s="99">
        <v>45012</v>
      </c>
      <c r="G177" s="100">
        <v>18535.98</v>
      </c>
      <c r="H177" s="101">
        <v>4</v>
      </c>
      <c r="I177" s="102">
        <v>386.16624999999999</v>
      </c>
      <c r="J177" s="103">
        <v>0</v>
      </c>
      <c r="K177" s="102">
        <v>0</v>
      </c>
      <c r="L177" s="102">
        <v>18535.98</v>
      </c>
      <c r="M177" s="104" t="s">
        <v>568</v>
      </c>
    </row>
    <row r="178" spans="1:13" x14ac:dyDescent="0.25">
      <c r="A178" s="105" t="s">
        <v>563</v>
      </c>
      <c r="B178" s="106" t="s">
        <v>564</v>
      </c>
      <c r="C178" s="106" t="s">
        <v>761</v>
      </c>
      <c r="D178" s="106" t="s">
        <v>741</v>
      </c>
      <c r="E178" s="106" t="s">
        <v>574</v>
      </c>
      <c r="F178" s="107">
        <v>45012</v>
      </c>
      <c r="G178" s="108">
        <v>18535.98</v>
      </c>
      <c r="H178" s="109">
        <v>4</v>
      </c>
      <c r="I178" s="110">
        <v>386.16624999999999</v>
      </c>
      <c r="J178" s="111">
        <v>0</v>
      </c>
      <c r="K178" s="110">
        <v>0</v>
      </c>
      <c r="L178" s="110">
        <v>18535.98</v>
      </c>
      <c r="M178" s="112" t="s">
        <v>568</v>
      </c>
    </row>
    <row r="179" spans="1:13" x14ac:dyDescent="0.25">
      <c r="A179" s="97" t="s">
        <v>563</v>
      </c>
      <c r="B179" s="98" t="s">
        <v>564</v>
      </c>
      <c r="C179" s="98" t="s">
        <v>762</v>
      </c>
      <c r="D179" s="98" t="s">
        <v>741</v>
      </c>
      <c r="E179" s="98" t="s">
        <v>574</v>
      </c>
      <c r="F179" s="99">
        <v>45012</v>
      </c>
      <c r="G179" s="100">
        <v>18535.98</v>
      </c>
      <c r="H179" s="101">
        <v>4</v>
      </c>
      <c r="I179" s="102">
        <v>386.16624999999999</v>
      </c>
      <c r="J179" s="103">
        <v>0</v>
      </c>
      <c r="K179" s="102">
        <v>0</v>
      </c>
      <c r="L179" s="102">
        <v>18535.98</v>
      </c>
      <c r="M179" s="104" t="s">
        <v>568</v>
      </c>
    </row>
    <row r="180" spans="1:13" x14ac:dyDescent="0.25">
      <c r="A180" s="105" t="s">
        <v>563</v>
      </c>
      <c r="B180" s="106" t="s">
        <v>564</v>
      </c>
      <c r="C180" s="106" t="s">
        <v>763</v>
      </c>
      <c r="D180" s="106" t="s">
        <v>741</v>
      </c>
      <c r="E180" s="106" t="s">
        <v>574</v>
      </c>
      <c r="F180" s="107">
        <v>45012</v>
      </c>
      <c r="G180" s="108">
        <v>18535.98</v>
      </c>
      <c r="H180" s="109">
        <v>4</v>
      </c>
      <c r="I180" s="110">
        <v>386.16624999999999</v>
      </c>
      <c r="J180" s="111">
        <v>0</v>
      </c>
      <c r="K180" s="110">
        <v>0</v>
      </c>
      <c r="L180" s="110">
        <v>18535.98</v>
      </c>
      <c r="M180" s="112" t="s">
        <v>568</v>
      </c>
    </row>
    <row r="181" spans="1:13" x14ac:dyDescent="0.25">
      <c r="A181" s="97" t="s">
        <v>563</v>
      </c>
      <c r="B181" s="98" t="s">
        <v>564</v>
      </c>
      <c r="C181" s="98" t="s">
        <v>764</v>
      </c>
      <c r="D181" s="98" t="s">
        <v>741</v>
      </c>
      <c r="E181" s="98" t="s">
        <v>574</v>
      </c>
      <c r="F181" s="99">
        <v>45012</v>
      </c>
      <c r="G181" s="100">
        <v>18535.98</v>
      </c>
      <c r="H181" s="101">
        <v>4</v>
      </c>
      <c r="I181" s="102">
        <v>386.16624999999999</v>
      </c>
      <c r="J181" s="103">
        <v>0</v>
      </c>
      <c r="K181" s="102">
        <v>0</v>
      </c>
      <c r="L181" s="102">
        <v>18535.98</v>
      </c>
      <c r="M181" s="104" t="s">
        <v>568</v>
      </c>
    </row>
    <row r="182" spans="1:13" x14ac:dyDescent="0.25">
      <c r="A182" s="105" t="s">
        <v>563</v>
      </c>
      <c r="B182" s="106" t="s">
        <v>564</v>
      </c>
      <c r="C182" s="106" t="s">
        <v>765</v>
      </c>
      <c r="D182" s="106" t="s">
        <v>741</v>
      </c>
      <c r="E182" s="106" t="s">
        <v>574</v>
      </c>
      <c r="F182" s="107">
        <v>45012</v>
      </c>
      <c r="G182" s="108">
        <v>18535.98</v>
      </c>
      <c r="H182" s="109">
        <v>4</v>
      </c>
      <c r="I182" s="110">
        <v>386.16624999999999</v>
      </c>
      <c r="J182" s="111">
        <v>0</v>
      </c>
      <c r="K182" s="110">
        <v>0</v>
      </c>
      <c r="L182" s="110">
        <v>18535.98</v>
      </c>
      <c r="M182" s="112" t="s">
        <v>568</v>
      </c>
    </row>
    <row r="183" spans="1:13" x14ac:dyDescent="0.25">
      <c r="A183" s="97" t="s">
        <v>563</v>
      </c>
      <c r="B183" s="98" t="s">
        <v>564</v>
      </c>
      <c r="C183" s="98" t="s">
        <v>766</v>
      </c>
      <c r="D183" s="98" t="s">
        <v>741</v>
      </c>
      <c r="E183" s="98" t="s">
        <v>574</v>
      </c>
      <c r="F183" s="99">
        <v>45012</v>
      </c>
      <c r="G183" s="100">
        <v>18535.98</v>
      </c>
      <c r="H183" s="101">
        <v>4</v>
      </c>
      <c r="I183" s="102">
        <v>386.16624999999999</v>
      </c>
      <c r="J183" s="103">
        <v>0</v>
      </c>
      <c r="K183" s="102">
        <v>0</v>
      </c>
      <c r="L183" s="102">
        <v>18535.98</v>
      </c>
      <c r="M183" s="104" t="s">
        <v>568</v>
      </c>
    </row>
    <row r="184" spans="1:13" x14ac:dyDescent="0.25">
      <c r="A184" s="105" t="s">
        <v>563</v>
      </c>
      <c r="B184" s="106" t="s">
        <v>564</v>
      </c>
      <c r="C184" s="106" t="s">
        <v>767</v>
      </c>
      <c r="D184" s="106" t="s">
        <v>741</v>
      </c>
      <c r="E184" s="106" t="s">
        <v>574</v>
      </c>
      <c r="F184" s="107">
        <v>45012</v>
      </c>
      <c r="G184" s="108">
        <v>18535.98</v>
      </c>
      <c r="H184" s="109">
        <v>4</v>
      </c>
      <c r="I184" s="110">
        <v>386.16624999999999</v>
      </c>
      <c r="J184" s="111">
        <v>0</v>
      </c>
      <c r="K184" s="110">
        <v>0</v>
      </c>
      <c r="L184" s="110">
        <v>18535.98</v>
      </c>
      <c r="M184" s="112" t="s">
        <v>568</v>
      </c>
    </row>
    <row r="185" spans="1:13" x14ac:dyDescent="0.25">
      <c r="A185" s="97" t="s">
        <v>563</v>
      </c>
      <c r="B185" s="98" t="s">
        <v>564</v>
      </c>
      <c r="C185" s="98" t="s">
        <v>768</v>
      </c>
      <c r="D185" s="98" t="s">
        <v>741</v>
      </c>
      <c r="E185" s="98" t="s">
        <v>629</v>
      </c>
      <c r="F185" s="99">
        <v>45012</v>
      </c>
      <c r="G185" s="100">
        <v>18535.98</v>
      </c>
      <c r="H185" s="101">
        <v>4</v>
      </c>
      <c r="I185" s="102">
        <v>386.16624999999999</v>
      </c>
      <c r="J185" s="103">
        <v>0</v>
      </c>
      <c r="K185" s="102">
        <v>0</v>
      </c>
      <c r="L185" s="102">
        <v>18535.98</v>
      </c>
      <c r="M185" s="104" t="s">
        <v>568</v>
      </c>
    </row>
    <row r="186" spans="1:13" x14ac:dyDescent="0.25">
      <c r="A186" s="105" t="s">
        <v>563</v>
      </c>
      <c r="B186" s="106" t="s">
        <v>564</v>
      </c>
      <c r="C186" s="106" t="s">
        <v>769</v>
      </c>
      <c r="D186" s="106" t="s">
        <v>741</v>
      </c>
      <c r="E186" s="106" t="s">
        <v>629</v>
      </c>
      <c r="F186" s="107">
        <v>45012</v>
      </c>
      <c r="G186" s="108">
        <v>18535.98</v>
      </c>
      <c r="H186" s="109">
        <v>4</v>
      </c>
      <c r="I186" s="110">
        <v>386.16624999999999</v>
      </c>
      <c r="J186" s="111">
        <v>0</v>
      </c>
      <c r="K186" s="110">
        <v>0</v>
      </c>
      <c r="L186" s="110">
        <v>18535.98</v>
      </c>
      <c r="M186" s="112" t="s">
        <v>568</v>
      </c>
    </row>
    <row r="187" spans="1:13" x14ac:dyDescent="0.25">
      <c r="A187" s="97" t="s">
        <v>563</v>
      </c>
      <c r="B187" s="98" t="s">
        <v>564</v>
      </c>
      <c r="C187" s="98" t="s">
        <v>770</v>
      </c>
      <c r="D187" s="98" t="s">
        <v>741</v>
      </c>
      <c r="E187" s="98" t="s">
        <v>629</v>
      </c>
      <c r="F187" s="99">
        <v>45012</v>
      </c>
      <c r="G187" s="100">
        <v>18535.98</v>
      </c>
      <c r="H187" s="101">
        <v>4</v>
      </c>
      <c r="I187" s="102">
        <v>386.16624999999999</v>
      </c>
      <c r="J187" s="103">
        <v>0</v>
      </c>
      <c r="K187" s="102">
        <v>0</v>
      </c>
      <c r="L187" s="102">
        <v>18535.98</v>
      </c>
      <c r="M187" s="104" t="s">
        <v>568</v>
      </c>
    </row>
    <row r="188" spans="1:13" x14ac:dyDescent="0.25">
      <c r="A188" s="105" t="s">
        <v>563</v>
      </c>
      <c r="B188" s="106" t="s">
        <v>564</v>
      </c>
      <c r="C188" s="106" t="s">
        <v>771</v>
      </c>
      <c r="D188" s="106" t="s">
        <v>741</v>
      </c>
      <c r="E188" s="106" t="s">
        <v>633</v>
      </c>
      <c r="F188" s="107">
        <v>45012</v>
      </c>
      <c r="G188" s="108">
        <v>18535.98</v>
      </c>
      <c r="H188" s="109">
        <v>4</v>
      </c>
      <c r="I188" s="110">
        <v>386.16624999999999</v>
      </c>
      <c r="J188" s="111">
        <v>0</v>
      </c>
      <c r="K188" s="110">
        <v>0</v>
      </c>
      <c r="L188" s="110">
        <v>18535.98</v>
      </c>
      <c r="M188" s="112" t="s">
        <v>568</v>
      </c>
    </row>
    <row r="189" spans="1:13" x14ac:dyDescent="0.25">
      <c r="A189" s="97" t="s">
        <v>563</v>
      </c>
      <c r="B189" s="98" t="s">
        <v>564</v>
      </c>
      <c r="C189" s="98" t="s">
        <v>772</v>
      </c>
      <c r="D189" s="98" t="s">
        <v>741</v>
      </c>
      <c r="E189" s="98" t="s">
        <v>633</v>
      </c>
      <c r="F189" s="99">
        <v>45012</v>
      </c>
      <c r="G189" s="100">
        <v>18535.98</v>
      </c>
      <c r="H189" s="101">
        <v>4</v>
      </c>
      <c r="I189" s="102">
        <v>386.16624999999999</v>
      </c>
      <c r="J189" s="103">
        <v>0</v>
      </c>
      <c r="K189" s="102">
        <v>0</v>
      </c>
      <c r="L189" s="102">
        <v>18535.98</v>
      </c>
      <c r="M189" s="104" t="s">
        <v>568</v>
      </c>
    </row>
    <row r="190" spans="1:13" x14ac:dyDescent="0.25">
      <c r="A190" s="105" t="s">
        <v>563</v>
      </c>
      <c r="B190" s="106" t="s">
        <v>564</v>
      </c>
      <c r="C190" s="106" t="s">
        <v>773</v>
      </c>
      <c r="D190" s="106" t="s">
        <v>741</v>
      </c>
      <c r="E190" s="106" t="s">
        <v>633</v>
      </c>
      <c r="F190" s="107">
        <v>45012</v>
      </c>
      <c r="G190" s="108">
        <v>18535.98</v>
      </c>
      <c r="H190" s="109">
        <v>4</v>
      </c>
      <c r="I190" s="110">
        <v>386.16624999999999</v>
      </c>
      <c r="J190" s="111">
        <v>0</v>
      </c>
      <c r="K190" s="110">
        <v>0</v>
      </c>
      <c r="L190" s="110">
        <v>18535.98</v>
      </c>
      <c r="M190" s="112" t="s">
        <v>568</v>
      </c>
    </row>
    <row r="191" spans="1:13" x14ac:dyDescent="0.25">
      <c r="A191" s="97" t="s">
        <v>563</v>
      </c>
      <c r="B191" s="98" t="s">
        <v>564</v>
      </c>
      <c r="C191" s="98" t="s">
        <v>774</v>
      </c>
      <c r="D191" s="98" t="s">
        <v>741</v>
      </c>
      <c r="E191" s="98" t="s">
        <v>570</v>
      </c>
      <c r="F191" s="99">
        <v>45012</v>
      </c>
      <c r="G191" s="100">
        <v>18535.98</v>
      </c>
      <c r="H191" s="101">
        <v>4</v>
      </c>
      <c r="I191" s="102">
        <v>386.16624999999999</v>
      </c>
      <c r="J191" s="103">
        <v>0</v>
      </c>
      <c r="K191" s="102">
        <v>0</v>
      </c>
      <c r="L191" s="102">
        <v>18535.98</v>
      </c>
      <c r="M191" s="104" t="s">
        <v>568</v>
      </c>
    </row>
    <row r="192" spans="1:13" x14ac:dyDescent="0.25">
      <c r="A192" s="105" t="s">
        <v>563</v>
      </c>
      <c r="B192" s="106" t="s">
        <v>564</v>
      </c>
      <c r="C192" s="106" t="s">
        <v>775</v>
      </c>
      <c r="D192" s="106" t="s">
        <v>741</v>
      </c>
      <c r="E192" s="106" t="s">
        <v>570</v>
      </c>
      <c r="F192" s="107">
        <v>45012</v>
      </c>
      <c r="G192" s="108">
        <v>18535.98</v>
      </c>
      <c r="H192" s="109">
        <v>4</v>
      </c>
      <c r="I192" s="110">
        <v>386.16624999999999</v>
      </c>
      <c r="J192" s="111">
        <v>0</v>
      </c>
      <c r="K192" s="110">
        <v>0</v>
      </c>
      <c r="L192" s="110">
        <v>18535.98</v>
      </c>
      <c r="M192" s="112" t="s">
        <v>568</v>
      </c>
    </row>
    <row r="193" spans="1:13" x14ac:dyDescent="0.25">
      <c r="A193" s="97" t="s">
        <v>563</v>
      </c>
      <c r="B193" s="98" t="s">
        <v>564</v>
      </c>
      <c r="C193" s="98" t="s">
        <v>776</v>
      </c>
      <c r="D193" s="98" t="s">
        <v>741</v>
      </c>
      <c r="E193" s="98" t="s">
        <v>574</v>
      </c>
      <c r="F193" s="99">
        <v>45012</v>
      </c>
      <c r="G193" s="100">
        <v>18535.98</v>
      </c>
      <c r="H193" s="101">
        <v>4</v>
      </c>
      <c r="I193" s="102">
        <v>386.16624999999999</v>
      </c>
      <c r="J193" s="103">
        <v>0</v>
      </c>
      <c r="K193" s="102">
        <v>0</v>
      </c>
      <c r="L193" s="102">
        <v>18535.98</v>
      </c>
      <c r="M193" s="104" t="s">
        <v>568</v>
      </c>
    </row>
    <row r="194" spans="1:13" x14ac:dyDescent="0.25">
      <c r="A194" s="105" t="s">
        <v>563</v>
      </c>
      <c r="B194" s="106" t="s">
        <v>564</v>
      </c>
      <c r="C194" s="106" t="s">
        <v>777</v>
      </c>
      <c r="D194" s="106" t="s">
        <v>741</v>
      </c>
      <c r="E194" s="106" t="s">
        <v>570</v>
      </c>
      <c r="F194" s="107">
        <v>45012</v>
      </c>
      <c r="G194" s="108">
        <v>18535.98</v>
      </c>
      <c r="H194" s="109">
        <v>4</v>
      </c>
      <c r="I194" s="110">
        <v>386.16624999999999</v>
      </c>
      <c r="J194" s="111">
        <v>0</v>
      </c>
      <c r="K194" s="110">
        <v>0</v>
      </c>
      <c r="L194" s="110">
        <v>18535.98</v>
      </c>
      <c r="M194" s="112" t="s">
        <v>568</v>
      </c>
    </row>
    <row r="195" spans="1:13" x14ac:dyDescent="0.25">
      <c r="A195" s="97" t="s">
        <v>563</v>
      </c>
      <c r="B195" s="98" t="s">
        <v>564</v>
      </c>
      <c r="C195" s="98" t="s">
        <v>778</v>
      </c>
      <c r="D195" s="98" t="s">
        <v>741</v>
      </c>
      <c r="E195" s="98" t="s">
        <v>570</v>
      </c>
      <c r="F195" s="99">
        <v>45012</v>
      </c>
      <c r="G195" s="100">
        <v>18535.98</v>
      </c>
      <c r="H195" s="101">
        <v>4</v>
      </c>
      <c r="I195" s="102">
        <v>386.16624999999999</v>
      </c>
      <c r="J195" s="103">
        <v>0</v>
      </c>
      <c r="K195" s="102">
        <v>0</v>
      </c>
      <c r="L195" s="102">
        <v>18535.98</v>
      </c>
      <c r="M195" s="104" t="s">
        <v>568</v>
      </c>
    </row>
    <row r="196" spans="1:13" x14ac:dyDescent="0.25">
      <c r="A196" s="105" t="s">
        <v>563</v>
      </c>
      <c r="B196" s="106" t="s">
        <v>564</v>
      </c>
      <c r="C196" s="106" t="s">
        <v>779</v>
      </c>
      <c r="D196" s="106" t="s">
        <v>741</v>
      </c>
      <c r="E196" s="106" t="s">
        <v>572</v>
      </c>
      <c r="F196" s="107">
        <v>45012</v>
      </c>
      <c r="G196" s="108">
        <v>18535.98</v>
      </c>
      <c r="H196" s="109">
        <v>4</v>
      </c>
      <c r="I196" s="110">
        <v>386.16624999999999</v>
      </c>
      <c r="J196" s="111">
        <v>0</v>
      </c>
      <c r="K196" s="110">
        <v>0</v>
      </c>
      <c r="L196" s="110">
        <v>18535.98</v>
      </c>
      <c r="M196" s="112" t="s">
        <v>568</v>
      </c>
    </row>
    <row r="197" spans="1:13" x14ac:dyDescent="0.25">
      <c r="A197" s="97" t="s">
        <v>563</v>
      </c>
      <c r="B197" s="98" t="s">
        <v>564</v>
      </c>
      <c r="C197" s="98" t="s">
        <v>780</v>
      </c>
      <c r="D197" s="98" t="s">
        <v>741</v>
      </c>
      <c r="E197" s="98" t="s">
        <v>574</v>
      </c>
      <c r="F197" s="99">
        <v>45012</v>
      </c>
      <c r="G197" s="100">
        <v>18535.98</v>
      </c>
      <c r="H197" s="101">
        <v>4</v>
      </c>
      <c r="I197" s="102">
        <v>386.16624999999999</v>
      </c>
      <c r="J197" s="103">
        <v>0</v>
      </c>
      <c r="K197" s="102">
        <v>0</v>
      </c>
      <c r="L197" s="102">
        <v>18535.98</v>
      </c>
      <c r="M197" s="104" t="s">
        <v>568</v>
      </c>
    </row>
    <row r="198" spans="1:13" x14ac:dyDescent="0.25">
      <c r="A198" s="105" t="s">
        <v>563</v>
      </c>
      <c r="B198" s="106" t="s">
        <v>564</v>
      </c>
      <c r="C198" s="106" t="s">
        <v>781</v>
      </c>
      <c r="D198" s="106" t="s">
        <v>741</v>
      </c>
      <c r="E198" s="106" t="s">
        <v>572</v>
      </c>
      <c r="F198" s="107">
        <v>45012</v>
      </c>
      <c r="G198" s="108">
        <v>18535.98</v>
      </c>
      <c r="H198" s="109">
        <v>4</v>
      </c>
      <c r="I198" s="110">
        <v>386.16624999999999</v>
      </c>
      <c r="J198" s="111">
        <v>0</v>
      </c>
      <c r="K198" s="110">
        <v>0</v>
      </c>
      <c r="L198" s="110">
        <v>18535.98</v>
      </c>
      <c r="M198" s="112" t="s">
        <v>568</v>
      </c>
    </row>
    <row r="199" spans="1:13" x14ac:dyDescent="0.25">
      <c r="A199" s="97" t="s">
        <v>563</v>
      </c>
      <c r="B199" s="98" t="s">
        <v>564</v>
      </c>
      <c r="C199" s="98" t="s">
        <v>782</v>
      </c>
      <c r="D199" s="98" t="s">
        <v>741</v>
      </c>
      <c r="E199" s="98" t="s">
        <v>572</v>
      </c>
      <c r="F199" s="99">
        <v>45012</v>
      </c>
      <c r="G199" s="100">
        <v>18535.98</v>
      </c>
      <c r="H199" s="101">
        <v>4</v>
      </c>
      <c r="I199" s="102">
        <v>386.16624999999999</v>
      </c>
      <c r="J199" s="103">
        <v>0</v>
      </c>
      <c r="K199" s="102">
        <v>0</v>
      </c>
      <c r="L199" s="102">
        <v>18535.98</v>
      </c>
      <c r="M199" s="104" t="s">
        <v>568</v>
      </c>
    </row>
    <row r="200" spans="1:13" x14ac:dyDescent="0.25">
      <c r="A200" s="105" t="s">
        <v>563</v>
      </c>
      <c r="B200" s="106" t="s">
        <v>564</v>
      </c>
      <c r="C200" s="106" t="s">
        <v>783</v>
      </c>
      <c r="D200" s="106" t="s">
        <v>741</v>
      </c>
      <c r="E200" s="106" t="s">
        <v>572</v>
      </c>
      <c r="F200" s="107">
        <v>45012</v>
      </c>
      <c r="G200" s="108">
        <v>18535.98</v>
      </c>
      <c r="H200" s="109">
        <v>4</v>
      </c>
      <c r="I200" s="110">
        <v>386.16624999999999</v>
      </c>
      <c r="J200" s="111">
        <v>0</v>
      </c>
      <c r="K200" s="110">
        <v>0</v>
      </c>
      <c r="L200" s="110">
        <v>18535.98</v>
      </c>
      <c r="M200" s="112" t="s">
        <v>568</v>
      </c>
    </row>
    <row r="201" spans="1:13" x14ac:dyDescent="0.25">
      <c r="A201" s="97" t="s">
        <v>563</v>
      </c>
      <c r="B201" s="98" t="s">
        <v>564</v>
      </c>
      <c r="C201" s="98" t="s">
        <v>784</v>
      </c>
      <c r="D201" s="98" t="s">
        <v>741</v>
      </c>
      <c r="E201" s="98" t="s">
        <v>567</v>
      </c>
      <c r="F201" s="99">
        <v>45012</v>
      </c>
      <c r="G201" s="100">
        <v>18535.98</v>
      </c>
      <c r="H201" s="101">
        <v>4</v>
      </c>
      <c r="I201" s="102">
        <v>386.16624999999999</v>
      </c>
      <c r="J201" s="103">
        <v>0</v>
      </c>
      <c r="K201" s="102">
        <v>0</v>
      </c>
      <c r="L201" s="102">
        <v>18535.98</v>
      </c>
      <c r="M201" s="104" t="s">
        <v>568</v>
      </c>
    </row>
    <row r="202" spans="1:13" x14ac:dyDescent="0.25">
      <c r="A202" s="105" t="s">
        <v>563</v>
      </c>
      <c r="B202" s="106" t="s">
        <v>564</v>
      </c>
      <c r="C202" s="106" t="s">
        <v>785</v>
      </c>
      <c r="D202" s="106" t="s">
        <v>741</v>
      </c>
      <c r="E202" s="106" t="s">
        <v>648</v>
      </c>
      <c r="F202" s="107">
        <v>45012</v>
      </c>
      <c r="G202" s="108">
        <v>18535.98</v>
      </c>
      <c r="H202" s="109">
        <v>4</v>
      </c>
      <c r="I202" s="110">
        <v>386.16624999999999</v>
      </c>
      <c r="J202" s="111">
        <v>0</v>
      </c>
      <c r="K202" s="110">
        <v>0</v>
      </c>
      <c r="L202" s="110">
        <v>18535.98</v>
      </c>
      <c r="M202" s="112" t="s">
        <v>568</v>
      </c>
    </row>
    <row r="203" spans="1:13" ht="28.5" x14ac:dyDescent="0.25">
      <c r="A203" s="97" t="s">
        <v>563</v>
      </c>
      <c r="B203" s="98" t="s">
        <v>564</v>
      </c>
      <c r="C203" s="98" t="s">
        <v>786</v>
      </c>
      <c r="D203" s="98" t="s">
        <v>741</v>
      </c>
      <c r="E203" s="98" t="s">
        <v>650</v>
      </c>
      <c r="F203" s="99">
        <v>45012</v>
      </c>
      <c r="G203" s="100">
        <v>18535.98</v>
      </c>
      <c r="H203" s="101">
        <v>4</v>
      </c>
      <c r="I203" s="102">
        <v>386.16624999999999</v>
      </c>
      <c r="J203" s="103">
        <v>0</v>
      </c>
      <c r="K203" s="102">
        <v>0</v>
      </c>
      <c r="L203" s="102">
        <v>18535.98</v>
      </c>
      <c r="M203" s="104" t="s">
        <v>568</v>
      </c>
    </row>
    <row r="204" spans="1:13" ht="28.5" x14ac:dyDescent="0.25">
      <c r="A204" s="105" t="s">
        <v>563</v>
      </c>
      <c r="B204" s="106" t="s">
        <v>564</v>
      </c>
      <c r="C204" s="106" t="s">
        <v>787</v>
      </c>
      <c r="D204" s="106" t="s">
        <v>741</v>
      </c>
      <c r="E204" s="106" t="s">
        <v>650</v>
      </c>
      <c r="F204" s="107">
        <v>45012</v>
      </c>
      <c r="G204" s="108">
        <v>18535.98</v>
      </c>
      <c r="H204" s="109">
        <v>4</v>
      </c>
      <c r="I204" s="110">
        <v>386.16624999999999</v>
      </c>
      <c r="J204" s="111">
        <v>0</v>
      </c>
      <c r="K204" s="110">
        <v>0</v>
      </c>
      <c r="L204" s="110">
        <v>18535.98</v>
      </c>
      <c r="M204" s="112" t="s">
        <v>568</v>
      </c>
    </row>
    <row r="205" spans="1:13" x14ac:dyDescent="0.25">
      <c r="A205" s="97" t="s">
        <v>563</v>
      </c>
      <c r="B205" s="98" t="s">
        <v>564</v>
      </c>
      <c r="C205" s="98" t="s">
        <v>788</v>
      </c>
      <c r="D205" s="98" t="s">
        <v>741</v>
      </c>
      <c r="E205" s="98" t="s">
        <v>574</v>
      </c>
      <c r="F205" s="99">
        <v>45012</v>
      </c>
      <c r="G205" s="100">
        <v>18535.98</v>
      </c>
      <c r="H205" s="101">
        <v>4</v>
      </c>
      <c r="I205" s="102">
        <v>386.16624999999999</v>
      </c>
      <c r="J205" s="103">
        <v>0</v>
      </c>
      <c r="K205" s="102">
        <v>0</v>
      </c>
      <c r="L205" s="102">
        <v>18535.98</v>
      </c>
      <c r="M205" s="104" t="s">
        <v>568</v>
      </c>
    </row>
    <row r="206" spans="1:13" x14ac:dyDescent="0.25">
      <c r="A206" s="105" t="s">
        <v>563</v>
      </c>
      <c r="B206" s="106" t="s">
        <v>564</v>
      </c>
      <c r="C206" s="106" t="s">
        <v>789</v>
      </c>
      <c r="D206" s="106" t="s">
        <v>741</v>
      </c>
      <c r="E206" s="106" t="s">
        <v>574</v>
      </c>
      <c r="F206" s="107">
        <v>45012</v>
      </c>
      <c r="G206" s="108">
        <v>18535.98</v>
      </c>
      <c r="H206" s="109">
        <v>4</v>
      </c>
      <c r="I206" s="110">
        <v>386.16624999999999</v>
      </c>
      <c r="J206" s="111">
        <v>0</v>
      </c>
      <c r="K206" s="110">
        <v>0</v>
      </c>
      <c r="L206" s="110">
        <v>18535.98</v>
      </c>
      <c r="M206" s="112" t="s">
        <v>568</v>
      </c>
    </row>
    <row r="207" spans="1:13" x14ac:dyDescent="0.25">
      <c r="A207" s="97" t="s">
        <v>563</v>
      </c>
      <c r="B207" s="98" t="s">
        <v>564</v>
      </c>
      <c r="C207" s="98" t="s">
        <v>790</v>
      </c>
      <c r="D207" s="98" t="s">
        <v>741</v>
      </c>
      <c r="E207" s="98" t="s">
        <v>574</v>
      </c>
      <c r="F207" s="99">
        <v>45012</v>
      </c>
      <c r="G207" s="100">
        <v>18535.98</v>
      </c>
      <c r="H207" s="101">
        <v>4</v>
      </c>
      <c r="I207" s="102">
        <v>386.16624999999999</v>
      </c>
      <c r="J207" s="103">
        <v>0</v>
      </c>
      <c r="K207" s="102">
        <v>0</v>
      </c>
      <c r="L207" s="102">
        <v>18535.98</v>
      </c>
      <c r="M207" s="104" t="s">
        <v>568</v>
      </c>
    </row>
    <row r="208" spans="1:13" x14ac:dyDescent="0.25">
      <c r="A208" s="105" t="s">
        <v>563</v>
      </c>
      <c r="B208" s="106" t="s">
        <v>564</v>
      </c>
      <c r="C208" s="106" t="s">
        <v>791</v>
      </c>
      <c r="D208" s="106" t="s">
        <v>741</v>
      </c>
      <c r="E208" s="106" t="s">
        <v>574</v>
      </c>
      <c r="F208" s="107">
        <v>45012</v>
      </c>
      <c r="G208" s="108">
        <v>18535.98</v>
      </c>
      <c r="H208" s="109">
        <v>4</v>
      </c>
      <c r="I208" s="110">
        <v>386.16624999999999</v>
      </c>
      <c r="J208" s="111">
        <v>0</v>
      </c>
      <c r="K208" s="110">
        <v>0</v>
      </c>
      <c r="L208" s="110">
        <v>18535.98</v>
      </c>
      <c r="M208" s="112" t="s">
        <v>568</v>
      </c>
    </row>
    <row r="209" spans="1:13" x14ac:dyDescent="0.25">
      <c r="A209" s="97" t="s">
        <v>563</v>
      </c>
      <c r="B209" s="98" t="s">
        <v>564</v>
      </c>
      <c r="C209" s="98" t="s">
        <v>792</v>
      </c>
      <c r="D209" s="98" t="s">
        <v>741</v>
      </c>
      <c r="E209" s="98" t="s">
        <v>574</v>
      </c>
      <c r="F209" s="99">
        <v>45012</v>
      </c>
      <c r="G209" s="100">
        <v>18535.98</v>
      </c>
      <c r="H209" s="101">
        <v>4</v>
      </c>
      <c r="I209" s="102">
        <v>386.16624999999999</v>
      </c>
      <c r="J209" s="103">
        <v>0</v>
      </c>
      <c r="K209" s="102">
        <v>0</v>
      </c>
      <c r="L209" s="102">
        <v>18535.98</v>
      </c>
      <c r="M209" s="104" t="s">
        <v>568</v>
      </c>
    </row>
    <row r="210" spans="1:13" x14ac:dyDescent="0.25">
      <c r="A210" s="105" t="s">
        <v>563</v>
      </c>
      <c r="B210" s="106" t="s">
        <v>564</v>
      </c>
      <c r="C210" s="106" t="s">
        <v>793</v>
      </c>
      <c r="D210" s="106" t="s">
        <v>741</v>
      </c>
      <c r="E210" s="106" t="s">
        <v>574</v>
      </c>
      <c r="F210" s="107">
        <v>45012</v>
      </c>
      <c r="G210" s="108">
        <v>18535.98</v>
      </c>
      <c r="H210" s="109">
        <v>4</v>
      </c>
      <c r="I210" s="110">
        <v>386.16624999999999</v>
      </c>
      <c r="J210" s="111">
        <v>0</v>
      </c>
      <c r="K210" s="110">
        <v>0</v>
      </c>
      <c r="L210" s="110">
        <v>18535.98</v>
      </c>
      <c r="M210" s="112" t="s">
        <v>568</v>
      </c>
    </row>
    <row r="211" spans="1:13" x14ac:dyDescent="0.25">
      <c r="A211" s="97" t="s">
        <v>563</v>
      </c>
      <c r="B211" s="98" t="s">
        <v>564</v>
      </c>
      <c r="C211" s="98" t="s">
        <v>794</v>
      </c>
      <c r="D211" s="98" t="s">
        <v>741</v>
      </c>
      <c r="E211" s="98" t="s">
        <v>574</v>
      </c>
      <c r="F211" s="99">
        <v>45012</v>
      </c>
      <c r="G211" s="100">
        <v>18535.98</v>
      </c>
      <c r="H211" s="101">
        <v>4</v>
      </c>
      <c r="I211" s="102">
        <v>386.16624999999999</v>
      </c>
      <c r="J211" s="103">
        <v>0</v>
      </c>
      <c r="K211" s="102">
        <v>0</v>
      </c>
      <c r="L211" s="102">
        <v>18535.98</v>
      </c>
      <c r="M211" s="104" t="s">
        <v>568</v>
      </c>
    </row>
    <row r="212" spans="1:13" x14ac:dyDescent="0.25">
      <c r="A212" s="105" t="s">
        <v>563</v>
      </c>
      <c r="B212" s="106" t="s">
        <v>564</v>
      </c>
      <c r="C212" s="106" t="s">
        <v>795</v>
      </c>
      <c r="D212" s="106" t="s">
        <v>741</v>
      </c>
      <c r="E212" s="106" t="s">
        <v>574</v>
      </c>
      <c r="F212" s="107">
        <v>45012</v>
      </c>
      <c r="G212" s="108">
        <v>18535.98</v>
      </c>
      <c r="H212" s="109">
        <v>4</v>
      </c>
      <c r="I212" s="110">
        <v>386.16624999999999</v>
      </c>
      <c r="J212" s="111">
        <v>0</v>
      </c>
      <c r="K212" s="110">
        <v>0</v>
      </c>
      <c r="L212" s="110">
        <v>18535.98</v>
      </c>
      <c r="M212" s="112" t="s">
        <v>568</v>
      </c>
    </row>
    <row r="213" spans="1:13" x14ac:dyDescent="0.25">
      <c r="A213" s="97" t="s">
        <v>563</v>
      </c>
      <c r="B213" s="98" t="s">
        <v>564</v>
      </c>
      <c r="C213" s="98" t="s">
        <v>796</v>
      </c>
      <c r="D213" s="98" t="s">
        <v>741</v>
      </c>
      <c r="E213" s="98" t="s">
        <v>574</v>
      </c>
      <c r="F213" s="99">
        <v>45012</v>
      </c>
      <c r="G213" s="100">
        <v>18535.98</v>
      </c>
      <c r="H213" s="101">
        <v>4</v>
      </c>
      <c r="I213" s="102">
        <v>386.16624999999999</v>
      </c>
      <c r="J213" s="103">
        <v>0</v>
      </c>
      <c r="K213" s="102">
        <v>0</v>
      </c>
      <c r="L213" s="102">
        <v>18535.98</v>
      </c>
      <c r="M213" s="104" t="s">
        <v>568</v>
      </c>
    </row>
    <row r="214" spans="1:13" x14ac:dyDescent="0.25">
      <c r="A214" s="105" t="s">
        <v>563</v>
      </c>
      <c r="B214" s="106" t="s">
        <v>564</v>
      </c>
      <c r="C214" s="106" t="s">
        <v>797</v>
      </c>
      <c r="D214" s="106" t="s">
        <v>741</v>
      </c>
      <c r="E214" s="106" t="s">
        <v>574</v>
      </c>
      <c r="F214" s="107">
        <v>45012</v>
      </c>
      <c r="G214" s="108">
        <v>18535.98</v>
      </c>
      <c r="H214" s="109">
        <v>4</v>
      </c>
      <c r="I214" s="110">
        <v>386.16624999999999</v>
      </c>
      <c r="J214" s="111">
        <v>0</v>
      </c>
      <c r="K214" s="110">
        <v>0</v>
      </c>
      <c r="L214" s="110">
        <v>18535.98</v>
      </c>
      <c r="M214" s="112" t="s">
        <v>568</v>
      </c>
    </row>
    <row r="215" spans="1:13" x14ac:dyDescent="0.25">
      <c r="A215" s="97" t="s">
        <v>563</v>
      </c>
      <c r="B215" s="98" t="s">
        <v>564</v>
      </c>
      <c r="C215" s="98" t="s">
        <v>798</v>
      </c>
      <c r="D215" s="98" t="s">
        <v>741</v>
      </c>
      <c r="E215" s="98" t="s">
        <v>574</v>
      </c>
      <c r="F215" s="99">
        <v>45012</v>
      </c>
      <c r="G215" s="100">
        <v>18535.98</v>
      </c>
      <c r="H215" s="101">
        <v>4</v>
      </c>
      <c r="I215" s="102">
        <v>386.16624999999999</v>
      </c>
      <c r="J215" s="103">
        <v>0</v>
      </c>
      <c r="K215" s="102">
        <v>0</v>
      </c>
      <c r="L215" s="102">
        <v>18535.98</v>
      </c>
      <c r="M215" s="104" t="s">
        <v>568</v>
      </c>
    </row>
    <row r="216" spans="1:13" x14ac:dyDescent="0.25">
      <c r="A216" s="105" t="s">
        <v>563</v>
      </c>
      <c r="B216" s="106" t="s">
        <v>564</v>
      </c>
      <c r="C216" s="106" t="s">
        <v>799</v>
      </c>
      <c r="D216" s="106" t="s">
        <v>741</v>
      </c>
      <c r="E216" s="106" t="s">
        <v>574</v>
      </c>
      <c r="F216" s="107">
        <v>45012</v>
      </c>
      <c r="G216" s="108">
        <v>18535.98</v>
      </c>
      <c r="H216" s="109">
        <v>4</v>
      </c>
      <c r="I216" s="110">
        <v>386.16624999999999</v>
      </c>
      <c r="J216" s="111">
        <v>0</v>
      </c>
      <c r="K216" s="110">
        <v>0</v>
      </c>
      <c r="L216" s="110">
        <v>18535.98</v>
      </c>
      <c r="M216" s="112" t="s">
        <v>568</v>
      </c>
    </row>
    <row r="217" spans="1:13" x14ac:dyDescent="0.25">
      <c r="A217" s="97" t="s">
        <v>563</v>
      </c>
      <c r="B217" s="98" t="s">
        <v>564</v>
      </c>
      <c r="C217" s="98" t="s">
        <v>800</v>
      </c>
      <c r="D217" s="98" t="s">
        <v>741</v>
      </c>
      <c r="E217" s="98" t="s">
        <v>574</v>
      </c>
      <c r="F217" s="99">
        <v>45012</v>
      </c>
      <c r="G217" s="100">
        <v>18535.98</v>
      </c>
      <c r="H217" s="101">
        <v>4</v>
      </c>
      <c r="I217" s="102">
        <v>386.16624999999999</v>
      </c>
      <c r="J217" s="103">
        <v>0</v>
      </c>
      <c r="K217" s="102">
        <v>0</v>
      </c>
      <c r="L217" s="102">
        <v>18535.98</v>
      </c>
      <c r="M217" s="104" t="s">
        <v>568</v>
      </c>
    </row>
    <row r="218" spans="1:13" x14ac:dyDescent="0.25">
      <c r="A218" s="105" t="s">
        <v>563</v>
      </c>
      <c r="B218" s="106" t="s">
        <v>564</v>
      </c>
      <c r="C218" s="106" t="s">
        <v>801</v>
      </c>
      <c r="D218" s="106" t="s">
        <v>741</v>
      </c>
      <c r="E218" s="106" t="s">
        <v>574</v>
      </c>
      <c r="F218" s="107">
        <v>45012</v>
      </c>
      <c r="G218" s="108">
        <v>18535.98</v>
      </c>
      <c r="H218" s="109">
        <v>4</v>
      </c>
      <c r="I218" s="110">
        <v>386.16624999999999</v>
      </c>
      <c r="J218" s="111">
        <v>0</v>
      </c>
      <c r="K218" s="110">
        <v>0</v>
      </c>
      <c r="L218" s="110">
        <v>18535.98</v>
      </c>
      <c r="M218" s="112" t="s">
        <v>568</v>
      </c>
    </row>
    <row r="219" spans="1:13" x14ac:dyDescent="0.25">
      <c r="A219" s="97" t="s">
        <v>563</v>
      </c>
      <c r="B219" s="98" t="s">
        <v>564</v>
      </c>
      <c r="C219" s="98" t="s">
        <v>802</v>
      </c>
      <c r="D219" s="98" t="s">
        <v>741</v>
      </c>
      <c r="E219" s="98" t="s">
        <v>574</v>
      </c>
      <c r="F219" s="99">
        <v>45012</v>
      </c>
      <c r="G219" s="100">
        <v>18535.98</v>
      </c>
      <c r="H219" s="101">
        <v>4</v>
      </c>
      <c r="I219" s="102">
        <v>386.16624999999999</v>
      </c>
      <c r="J219" s="103">
        <v>0</v>
      </c>
      <c r="K219" s="102">
        <v>0</v>
      </c>
      <c r="L219" s="102">
        <v>18535.98</v>
      </c>
      <c r="M219" s="104" t="s">
        <v>568</v>
      </c>
    </row>
    <row r="220" spans="1:13" x14ac:dyDescent="0.25">
      <c r="A220" s="105" t="s">
        <v>563</v>
      </c>
      <c r="B220" s="106" t="s">
        <v>564</v>
      </c>
      <c r="C220" s="106" t="s">
        <v>803</v>
      </c>
      <c r="D220" s="106" t="s">
        <v>741</v>
      </c>
      <c r="E220" s="106" t="s">
        <v>574</v>
      </c>
      <c r="F220" s="107">
        <v>45012</v>
      </c>
      <c r="G220" s="108">
        <v>18535.98</v>
      </c>
      <c r="H220" s="109">
        <v>4</v>
      </c>
      <c r="I220" s="110">
        <v>386.16624999999999</v>
      </c>
      <c r="J220" s="111">
        <v>0</v>
      </c>
      <c r="K220" s="110">
        <v>0</v>
      </c>
      <c r="L220" s="110">
        <v>18535.98</v>
      </c>
      <c r="M220" s="112" t="s">
        <v>568</v>
      </c>
    </row>
    <row r="221" spans="1:13" x14ac:dyDescent="0.25">
      <c r="A221" s="97" t="s">
        <v>563</v>
      </c>
      <c r="B221" s="98" t="s">
        <v>564</v>
      </c>
      <c r="C221" s="98" t="s">
        <v>804</v>
      </c>
      <c r="D221" s="98" t="s">
        <v>741</v>
      </c>
      <c r="E221" s="98" t="s">
        <v>574</v>
      </c>
      <c r="F221" s="99">
        <v>45012</v>
      </c>
      <c r="G221" s="100">
        <v>18535.98</v>
      </c>
      <c r="H221" s="101">
        <v>4</v>
      </c>
      <c r="I221" s="102">
        <v>386.16624999999999</v>
      </c>
      <c r="J221" s="103">
        <v>0</v>
      </c>
      <c r="K221" s="102">
        <v>0</v>
      </c>
      <c r="L221" s="102">
        <v>18535.98</v>
      </c>
      <c r="M221" s="104" t="s">
        <v>568</v>
      </c>
    </row>
    <row r="222" spans="1:13" x14ac:dyDescent="0.25">
      <c r="A222" s="105" t="s">
        <v>563</v>
      </c>
      <c r="B222" s="106" t="s">
        <v>564</v>
      </c>
      <c r="C222" s="106" t="s">
        <v>805</v>
      </c>
      <c r="D222" s="106" t="s">
        <v>741</v>
      </c>
      <c r="E222" s="106" t="s">
        <v>574</v>
      </c>
      <c r="F222" s="107">
        <v>45012</v>
      </c>
      <c r="G222" s="108">
        <v>18535.98</v>
      </c>
      <c r="H222" s="109">
        <v>4</v>
      </c>
      <c r="I222" s="110">
        <v>386.16624999999999</v>
      </c>
      <c r="J222" s="111">
        <v>0</v>
      </c>
      <c r="K222" s="110">
        <v>0</v>
      </c>
      <c r="L222" s="110">
        <v>18535.98</v>
      </c>
      <c r="M222" s="112" t="s">
        <v>568</v>
      </c>
    </row>
    <row r="223" spans="1:13" x14ac:dyDescent="0.25">
      <c r="A223" s="97" t="s">
        <v>563</v>
      </c>
      <c r="B223" s="98" t="s">
        <v>564</v>
      </c>
      <c r="C223" s="98" t="s">
        <v>806</v>
      </c>
      <c r="D223" s="98" t="s">
        <v>741</v>
      </c>
      <c r="E223" s="98" t="s">
        <v>574</v>
      </c>
      <c r="F223" s="99">
        <v>45012</v>
      </c>
      <c r="G223" s="100">
        <v>18535.98</v>
      </c>
      <c r="H223" s="101">
        <v>4</v>
      </c>
      <c r="I223" s="102">
        <v>386.16624999999999</v>
      </c>
      <c r="J223" s="103">
        <v>0</v>
      </c>
      <c r="K223" s="102">
        <v>0</v>
      </c>
      <c r="L223" s="102">
        <v>18535.98</v>
      </c>
      <c r="M223" s="104" t="s">
        <v>568</v>
      </c>
    </row>
    <row r="224" spans="1:13" x14ac:dyDescent="0.25">
      <c r="A224" s="105" t="s">
        <v>563</v>
      </c>
      <c r="B224" s="106" t="s">
        <v>564</v>
      </c>
      <c r="C224" s="106" t="s">
        <v>807</v>
      </c>
      <c r="D224" s="106" t="s">
        <v>741</v>
      </c>
      <c r="E224" s="106" t="s">
        <v>574</v>
      </c>
      <c r="F224" s="107">
        <v>45012</v>
      </c>
      <c r="G224" s="108">
        <v>18535.98</v>
      </c>
      <c r="H224" s="109">
        <v>4</v>
      </c>
      <c r="I224" s="110">
        <v>386.16624999999999</v>
      </c>
      <c r="J224" s="111">
        <v>0</v>
      </c>
      <c r="K224" s="110">
        <v>0</v>
      </c>
      <c r="L224" s="110">
        <v>18535.98</v>
      </c>
      <c r="M224" s="112" t="s">
        <v>568</v>
      </c>
    </row>
    <row r="225" spans="1:13" x14ac:dyDescent="0.25">
      <c r="A225" s="97" t="s">
        <v>563</v>
      </c>
      <c r="B225" s="98" t="s">
        <v>564</v>
      </c>
      <c r="C225" s="98" t="s">
        <v>808</v>
      </c>
      <c r="D225" s="98" t="s">
        <v>741</v>
      </c>
      <c r="E225" s="98" t="s">
        <v>574</v>
      </c>
      <c r="F225" s="99">
        <v>45012</v>
      </c>
      <c r="G225" s="100">
        <v>18535.98</v>
      </c>
      <c r="H225" s="101">
        <v>4</v>
      </c>
      <c r="I225" s="102">
        <v>386.16624999999999</v>
      </c>
      <c r="J225" s="103">
        <v>0</v>
      </c>
      <c r="K225" s="102">
        <v>0</v>
      </c>
      <c r="L225" s="102">
        <v>18535.98</v>
      </c>
      <c r="M225" s="104" t="s">
        <v>568</v>
      </c>
    </row>
    <row r="226" spans="1:13" x14ac:dyDescent="0.25">
      <c r="A226" s="105" t="s">
        <v>563</v>
      </c>
      <c r="B226" s="106" t="s">
        <v>564</v>
      </c>
      <c r="C226" s="106" t="s">
        <v>809</v>
      </c>
      <c r="D226" s="106" t="s">
        <v>741</v>
      </c>
      <c r="E226" s="106" t="s">
        <v>574</v>
      </c>
      <c r="F226" s="107">
        <v>45012</v>
      </c>
      <c r="G226" s="108">
        <v>18535.98</v>
      </c>
      <c r="H226" s="109">
        <v>4</v>
      </c>
      <c r="I226" s="110">
        <v>386.16624999999999</v>
      </c>
      <c r="J226" s="111">
        <v>0</v>
      </c>
      <c r="K226" s="110">
        <v>0</v>
      </c>
      <c r="L226" s="110">
        <v>18535.98</v>
      </c>
      <c r="M226" s="112" t="s">
        <v>568</v>
      </c>
    </row>
    <row r="227" spans="1:13" x14ac:dyDescent="0.25">
      <c r="A227" s="97" t="s">
        <v>563</v>
      </c>
      <c r="B227" s="98" t="s">
        <v>564</v>
      </c>
      <c r="C227" s="98" t="s">
        <v>810</v>
      </c>
      <c r="D227" s="98" t="s">
        <v>741</v>
      </c>
      <c r="E227" s="98" t="s">
        <v>574</v>
      </c>
      <c r="F227" s="99">
        <v>45012</v>
      </c>
      <c r="G227" s="100">
        <v>18535.98</v>
      </c>
      <c r="H227" s="101">
        <v>4</v>
      </c>
      <c r="I227" s="102">
        <v>386.16624999999999</v>
      </c>
      <c r="J227" s="103">
        <v>0</v>
      </c>
      <c r="K227" s="102">
        <v>0</v>
      </c>
      <c r="L227" s="102">
        <v>18535.98</v>
      </c>
      <c r="M227" s="104" t="s">
        <v>568</v>
      </c>
    </row>
    <row r="228" spans="1:13" x14ac:dyDescent="0.25">
      <c r="A228" s="105" t="s">
        <v>563</v>
      </c>
      <c r="B228" s="106" t="s">
        <v>564</v>
      </c>
      <c r="C228" s="106" t="s">
        <v>811</v>
      </c>
      <c r="D228" s="106" t="s">
        <v>741</v>
      </c>
      <c r="E228" s="106" t="s">
        <v>574</v>
      </c>
      <c r="F228" s="107">
        <v>45012</v>
      </c>
      <c r="G228" s="108">
        <v>18535.98</v>
      </c>
      <c r="H228" s="109">
        <v>4</v>
      </c>
      <c r="I228" s="110">
        <v>386.16624999999999</v>
      </c>
      <c r="J228" s="111">
        <v>0</v>
      </c>
      <c r="K228" s="110">
        <v>0</v>
      </c>
      <c r="L228" s="110">
        <v>18535.98</v>
      </c>
      <c r="M228" s="112" t="s">
        <v>568</v>
      </c>
    </row>
    <row r="229" spans="1:13" x14ac:dyDescent="0.25">
      <c r="A229" s="97" t="s">
        <v>563</v>
      </c>
      <c r="B229" s="98" t="s">
        <v>564</v>
      </c>
      <c r="C229" s="98" t="s">
        <v>812</v>
      </c>
      <c r="D229" s="98" t="s">
        <v>741</v>
      </c>
      <c r="E229" s="98" t="s">
        <v>574</v>
      </c>
      <c r="F229" s="99">
        <v>45012</v>
      </c>
      <c r="G229" s="100">
        <v>18535.98</v>
      </c>
      <c r="H229" s="101">
        <v>4</v>
      </c>
      <c r="I229" s="102">
        <v>386.16624999999999</v>
      </c>
      <c r="J229" s="103">
        <v>0</v>
      </c>
      <c r="K229" s="102">
        <v>0</v>
      </c>
      <c r="L229" s="102">
        <v>18535.98</v>
      </c>
      <c r="M229" s="104" t="s">
        <v>568</v>
      </c>
    </row>
    <row r="230" spans="1:13" x14ac:dyDescent="0.25">
      <c r="A230" s="105" t="s">
        <v>563</v>
      </c>
      <c r="B230" s="106" t="s">
        <v>564</v>
      </c>
      <c r="C230" s="106" t="s">
        <v>813</v>
      </c>
      <c r="D230" s="106" t="s">
        <v>741</v>
      </c>
      <c r="E230" s="106" t="s">
        <v>574</v>
      </c>
      <c r="F230" s="107">
        <v>45012</v>
      </c>
      <c r="G230" s="108">
        <v>18535.98</v>
      </c>
      <c r="H230" s="109">
        <v>4</v>
      </c>
      <c r="I230" s="110">
        <v>386.16624999999999</v>
      </c>
      <c r="J230" s="111">
        <v>0</v>
      </c>
      <c r="K230" s="110">
        <v>0</v>
      </c>
      <c r="L230" s="110">
        <v>18535.98</v>
      </c>
      <c r="M230" s="112" t="s">
        <v>568</v>
      </c>
    </row>
    <row r="231" spans="1:13" x14ac:dyDescent="0.25">
      <c r="A231" s="97" t="s">
        <v>563</v>
      </c>
      <c r="B231" s="98" t="s">
        <v>564</v>
      </c>
      <c r="C231" s="98" t="s">
        <v>814</v>
      </c>
      <c r="D231" s="98" t="s">
        <v>741</v>
      </c>
      <c r="E231" s="98" t="s">
        <v>574</v>
      </c>
      <c r="F231" s="99">
        <v>45012</v>
      </c>
      <c r="G231" s="100">
        <v>18535.98</v>
      </c>
      <c r="H231" s="101">
        <v>4</v>
      </c>
      <c r="I231" s="102">
        <v>386.16624999999999</v>
      </c>
      <c r="J231" s="103">
        <v>0</v>
      </c>
      <c r="K231" s="102">
        <v>0</v>
      </c>
      <c r="L231" s="102">
        <v>18535.98</v>
      </c>
      <c r="M231" s="104" t="s">
        <v>568</v>
      </c>
    </row>
    <row r="232" spans="1:13" x14ac:dyDescent="0.25">
      <c r="A232" s="105" t="s">
        <v>563</v>
      </c>
      <c r="B232" s="106" t="s">
        <v>564</v>
      </c>
      <c r="C232" s="106" t="s">
        <v>815</v>
      </c>
      <c r="D232" s="106" t="s">
        <v>741</v>
      </c>
      <c r="E232" s="106" t="s">
        <v>574</v>
      </c>
      <c r="F232" s="107">
        <v>45012</v>
      </c>
      <c r="G232" s="108">
        <v>18535.98</v>
      </c>
      <c r="H232" s="109">
        <v>4</v>
      </c>
      <c r="I232" s="110">
        <v>386.16624999999999</v>
      </c>
      <c r="J232" s="111">
        <v>0</v>
      </c>
      <c r="K232" s="110">
        <v>0</v>
      </c>
      <c r="L232" s="110">
        <v>18535.98</v>
      </c>
      <c r="M232" s="112" t="s">
        <v>568</v>
      </c>
    </row>
    <row r="233" spans="1:13" x14ac:dyDescent="0.25">
      <c r="A233" s="97" t="s">
        <v>563</v>
      </c>
      <c r="B233" s="98" t="s">
        <v>564</v>
      </c>
      <c r="C233" s="98" t="s">
        <v>816</v>
      </c>
      <c r="D233" s="98" t="s">
        <v>741</v>
      </c>
      <c r="E233" s="98" t="s">
        <v>574</v>
      </c>
      <c r="F233" s="99">
        <v>45012</v>
      </c>
      <c r="G233" s="100">
        <v>18535.98</v>
      </c>
      <c r="H233" s="101">
        <v>4</v>
      </c>
      <c r="I233" s="102">
        <v>386.16624999999999</v>
      </c>
      <c r="J233" s="103">
        <v>0</v>
      </c>
      <c r="K233" s="102">
        <v>0</v>
      </c>
      <c r="L233" s="102">
        <v>18535.98</v>
      </c>
      <c r="M233" s="104" t="s">
        <v>568</v>
      </c>
    </row>
    <row r="234" spans="1:13" x14ac:dyDescent="0.25">
      <c r="A234" s="105" t="s">
        <v>563</v>
      </c>
      <c r="B234" s="106" t="s">
        <v>564</v>
      </c>
      <c r="C234" s="106" t="s">
        <v>817</v>
      </c>
      <c r="D234" s="106" t="s">
        <v>741</v>
      </c>
      <c r="E234" s="106" t="s">
        <v>574</v>
      </c>
      <c r="F234" s="107">
        <v>45012</v>
      </c>
      <c r="G234" s="108">
        <v>18535.98</v>
      </c>
      <c r="H234" s="109">
        <v>4</v>
      </c>
      <c r="I234" s="110">
        <v>386.16624999999999</v>
      </c>
      <c r="J234" s="111">
        <v>0</v>
      </c>
      <c r="K234" s="110">
        <v>0</v>
      </c>
      <c r="L234" s="110">
        <v>18535.98</v>
      </c>
      <c r="M234" s="112" t="s">
        <v>568</v>
      </c>
    </row>
    <row r="235" spans="1:13" x14ac:dyDescent="0.25">
      <c r="A235" s="97" t="s">
        <v>563</v>
      </c>
      <c r="B235" s="98" t="s">
        <v>564</v>
      </c>
      <c r="C235" s="98" t="s">
        <v>818</v>
      </c>
      <c r="D235" s="98" t="s">
        <v>741</v>
      </c>
      <c r="E235" s="98" t="s">
        <v>574</v>
      </c>
      <c r="F235" s="99">
        <v>45012</v>
      </c>
      <c r="G235" s="100">
        <v>18535.98</v>
      </c>
      <c r="H235" s="101">
        <v>4</v>
      </c>
      <c r="I235" s="102">
        <v>386.16624999999999</v>
      </c>
      <c r="J235" s="103">
        <v>0</v>
      </c>
      <c r="K235" s="102">
        <v>0</v>
      </c>
      <c r="L235" s="102">
        <v>18535.98</v>
      </c>
      <c r="M235" s="104" t="s">
        <v>568</v>
      </c>
    </row>
    <row r="236" spans="1:13" x14ac:dyDescent="0.25">
      <c r="A236" s="105" t="s">
        <v>563</v>
      </c>
      <c r="B236" s="106" t="s">
        <v>564</v>
      </c>
      <c r="C236" s="106" t="s">
        <v>819</v>
      </c>
      <c r="D236" s="106" t="s">
        <v>741</v>
      </c>
      <c r="E236" s="106" t="s">
        <v>574</v>
      </c>
      <c r="F236" s="107">
        <v>45012</v>
      </c>
      <c r="G236" s="108">
        <v>18535.98</v>
      </c>
      <c r="H236" s="109">
        <v>4</v>
      </c>
      <c r="I236" s="110">
        <v>386.16624999999999</v>
      </c>
      <c r="J236" s="111">
        <v>0</v>
      </c>
      <c r="K236" s="110">
        <v>0</v>
      </c>
      <c r="L236" s="110">
        <v>18535.98</v>
      </c>
      <c r="M236" s="112" t="s">
        <v>568</v>
      </c>
    </row>
    <row r="237" spans="1:13" x14ac:dyDescent="0.25">
      <c r="A237" s="97" t="s">
        <v>563</v>
      </c>
      <c r="B237" s="98" t="s">
        <v>564</v>
      </c>
      <c r="C237" s="98" t="s">
        <v>820</v>
      </c>
      <c r="D237" s="98" t="s">
        <v>741</v>
      </c>
      <c r="E237" s="98" t="s">
        <v>574</v>
      </c>
      <c r="F237" s="99">
        <v>45012</v>
      </c>
      <c r="G237" s="100">
        <v>18535.98</v>
      </c>
      <c r="H237" s="101">
        <v>4</v>
      </c>
      <c r="I237" s="102">
        <v>386.16624999999999</v>
      </c>
      <c r="J237" s="103">
        <v>0</v>
      </c>
      <c r="K237" s="102">
        <v>0</v>
      </c>
      <c r="L237" s="102">
        <v>18535.98</v>
      </c>
      <c r="M237" s="104" t="s">
        <v>568</v>
      </c>
    </row>
    <row r="238" spans="1:13" x14ac:dyDescent="0.25">
      <c r="A238" s="105" t="s">
        <v>563</v>
      </c>
      <c r="B238" s="106" t="s">
        <v>564</v>
      </c>
      <c r="C238" s="106" t="s">
        <v>821</v>
      </c>
      <c r="D238" s="106" t="s">
        <v>741</v>
      </c>
      <c r="E238" s="106" t="s">
        <v>574</v>
      </c>
      <c r="F238" s="107">
        <v>45012</v>
      </c>
      <c r="G238" s="108">
        <v>18535.98</v>
      </c>
      <c r="H238" s="109">
        <v>4</v>
      </c>
      <c r="I238" s="110">
        <v>386.16624999999999</v>
      </c>
      <c r="J238" s="111">
        <v>0</v>
      </c>
      <c r="K238" s="110">
        <v>0</v>
      </c>
      <c r="L238" s="110">
        <v>18535.98</v>
      </c>
      <c r="M238" s="112" t="s">
        <v>568</v>
      </c>
    </row>
    <row r="239" spans="1:13" x14ac:dyDescent="0.25">
      <c r="A239" s="97" t="s">
        <v>563</v>
      </c>
      <c r="B239" s="98" t="s">
        <v>564</v>
      </c>
      <c r="C239" s="98" t="s">
        <v>822</v>
      </c>
      <c r="D239" s="98" t="s">
        <v>741</v>
      </c>
      <c r="E239" s="98" t="s">
        <v>574</v>
      </c>
      <c r="F239" s="99">
        <v>45012</v>
      </c>
      <c r="G239" s="100">
        <v>18535.98</v>
      </c>
      <c r="H239" s="101">
        <v>4</v>
      </c>
      <c r="I239" s="102">
        <v>386.16624999999999</v>
      </c>
      <c r="J239" s="103">
        <v>0</v>
      </c>
      <c r="K239" s="102">
        <v>0</v>
      </c>
      <c r="L239" s="102">
        <v>18535.98</v>
      </c>
      <c r="M239" s="104" t="s">
        <v>568</v>
      </c>
    </row>
    <row r="240" spans="1:13" x14ac:dyDescent="0.25">
      <c r="A240" s="105" t="s">
        <v>563</v>
      </c>
      <c r="B240" s="106" t="s">
        <v>564</v>
      </c>
      <c r="C240" s="106" t="s">
        <v>823</v>
      </c>
      <c r="D240" s="106" t="s">
        <v>741</v>
      </c>
      <c r="E240" s="106" t="s">
        <v>574</v>
      </c>
      <c r="F240" s="107">
        <v>45012</v>
      </c>
      <c r="G240" s="108">
        <v>18535.98</v>
      </c>
      <c r="H240" s="109">
        <v>4</v>
      </c>
      <c r="I240" s="110">
        <v>386.16624999999999</v>
      </c>
      <c r="J240" s="111">
        <v>0</v>
      </c>
      <c r="K240" s="110">
        <v>0</v>
      </c>
      <c r="L240" s="110">
        <v>18535.98</v>
      </c>
      <c r="M240" s="112" t="s">
        <v>568</v>
      </c>
    </row>
    <row r="241" spans="1:13" x14ac:dyDescent="0.25">
      <c r="A241" s="97" t="s">
        <v>563</v>
      </c>
      <c r="B241" s="98" t="s">
        <v>564</v>
      </c>
      <c r="C241" s="98" t="s">
        <v>824</v>
      </c>
      <c r="D241" s="98" t="s">
        <v>741</v>
      </c>
      <c r="E241" s="98" t="s">
        <v>574</v>
      </c>
      <c r="F241" s="99">
        <v>45012</v>
      </c>
      <c r="G241" s="100">
        <v>18535.98</v>
      </c>
      <c r="H241" s="101">
        <v>4</v>
      </c>
      <c r="I241" s="102">
        <v>386.16624999999999</v>
      </c>
      <c r="J241" s="103">
        <v>0</v>
      </c>
      <c r="K241" s="102">
        <v>0</v>
      </c>
      <c r="L241" s="102">
        <v>18535.98</v>
      </c>
      <c r="M241" s="104" t="s">
        <v>568</v>
      </c>
    </row>
    <row r="242" spans="1:13" x14ac:dyDescent="0.25">
      <c r="A242" s="105" t="s">
        <v>563</v>
      </c>
      <c r="B242" s="106" t="s">
        <v>564</v>
      </c>
      <c r="C242" s="106" t="s">
        <v>825</v>
      </c>
      <c r="D242" s="106" t="s">
        <v>741</v>
      </c>
      <c r="E242" s="106" t="s">
        <v>574</v>
      </c>
      <c r="F242" s="107">
        <v>45012</v>
      </c>
      <c r="G242" s="108">
        <v>18535.98</v>
      </c>
      <c r="H242" s="109">
        <v>4</v>
      </c>
      <c r="I242" s="110">
        <v>386.16624999999999</v>
      </c>
      <c r="J242" s="111">
        <v>0</v>
      </c>
      <c r="K242" s="110">
        <v>0</v>
      </c>
      <c r="L242" s="110">
        <v>18535.98</v>
      </c>
      <c r="M242" s="112" t="s">
        <v>568</v>
      </c>
    </row>
    <row r="243" spans="1:13" x14ac:dyDescent="0.25">
      <c r="A243" s="97" t="s">
        <v>563</v>
      </c>
      <c r="B243" s="98" t="s">
        <v>564</v>
      </c>
      <c r="C243" s="98" t="s">
        <v>826</v>
      </c>
      <c r="D243" s="98" t="s">
        <v>741</v>
      </c>
      <c r="E243" s="98" t="s">
        <v>574</v>
      </c>
      <c r="F243" s="99">
        <v>45012</v>
      </c>
      <c r="G243" s="100">
        <v>18535.98</v>
      </c>
      <c r="H243" s="101">
        <v>4</v>
      </c>
      <c r="I243" s="102">
        <v>386.16624999999999</v>
      </c>
      <c r="J243" s="103">
        <v>0</v>
      </c>
      <c r="K243" s="102">
        <v>0</v>
      </c>
      <c r="L243" s="102">
        <v>18535.98</v>
      </c>
      <c r="M243" s="104" t="s">
        <v>568</v>
      </c>
    </row>
    <row r="244" spans="1:13" x14ac:dyDescent="0.25">
      <c r="A244" s="105" t="s">
        <v>563</v>
      </c>
      <c r="B244" s="106" t="s">
        <v>564</v>
      </c>
      <c r="C244" s="106" t="s">
        <v>827</v>
      </c>
      <c r="D244" s="106" t="s">
        <v>741</v>
      </c>
      <c r="E244" s="106" t="s">
        <v>574</v>
      </c>
      <c r="F244" s="107">
        <v>45012</v>
      </c>
      <c r="G244" s="108">
        <v>18535.98</v>
      </c>
      <c r="H244" s="109">
        <v>4</v>
      </c>
      <c r="I244" s="110">
        <v>386.16624999999999</v>
      </c>
      <c r="J244" s="111">
        <v>0</v>
      </c>
      <c r="K244" s="110">
        <v>0</v>
      </c>
      <c r="L244" s="110">
        <v>18535.98</v>
      </c>
      <c r="M244" s="112" t="s">
        <v>568</v>
      </c>
    </row>
    <row r="245" spans="1:13" x14ac:dyDescent="0.25">
      <c r="A245" s="97" t="s">
        <v>563</v>
      </c>
      <c r="B245" s="98" t="s">
        <v>564</v>
      </c>
      <c r="C245" s="98" t="s">
        <v>828</v>
      </c>
      <c r="D245" s="98" t="s">
        <v>741</v>
      </c>
      <c r="E245" s="98" t="s">
        <v>574</v>
      </c>
      <c r="F245" s="99">
        <v>45012</v>
      </c>
      <c r="G245" s="100">
        <v>18535.98</v>
      </c>
      <c r="H245" s="101">
        <v>4</v>
      </c>
      <c r="I245" s="102">
        <v>386.16624999999999</v>
      </c>
      <c r="J245" s="103">
        <v>0</v>
      </c>
      <c r="K245" s="102">
        <v>0</v>
      </c>
      <c r="L245" s="102">
        <v>18535.98</v>
      </c>
      <c r="M245" s="104" t="s">
        <v>568</v>
      </c>
    </row>
    <row r="246" spans="1:13" x14ac:dyDescent="0.25">
      <c r="A246" s="105" t="s">
        <v>563</v>
      </c>
      <c r="B246" s="106" t="s">
        <v>564</v>
      </c>
      <c r="C246" s="106" t="s">
        <v>829</v>
      </c>
      <c r="D246" s="106" t="s">
        <v>741</v>
      </c>
      <c r="E246" s="106" t="s">
        <v>574</v>
      </c>
      <c r="F246" s="107">
        <v>45012</v>
      </c>
      <c r="G246" s="108">
        <v>18535.98</v>
      </c>
      <c r="H246" s="109">
        <v>4</v>
      </c>
      <c r="I246" s="110">
        <v>386.16624999999999</v>
      </c>
      <c r="J246" s="111">
        <v>0</v>
      </c>
      <c r="K246" s="110">
        <v>0</v>
      </c>
      <c r="L246" s="110">
        <v>18535.98</v>
      </c>
      <c r="M246" s="112" t="s">
        <v>568</v>
      </c>
    </row>
    <row r="247" spans="1:13" x14ac:dyDescent="0.25">
      <c r="A247" s="97" t="s">
        <v>563</v>
      </c>
      <c r="B247" s="98" t="s">
        <v>564</v>
      </c>
      <c r="C247" s="98" t="s">
        <v>830</v>
      </c>
      <c r="D247" s="98" t="s">
        <v>741</v>
      </c>
      <c r="E247" s="98" t="s">
        <v>574</v>
      </c>
      <c r="F247" s="99">
        <v>45012</v>
      </c>
      <c r="G247" s="100">
        <v>18535.98</v>
      </c>
      <c r="H247" s="101">
        <v>4</v>
      </c>
      <c r="I247" s="102">
        <v>386.16624999999999</v>
      </c>
      <c r="J247" s="103">
        <v>0</v>
      </c>
      <c r="K247" s="102">
        <v>0</v>
      </c>
      <c r="L247" s="102">
        <v>18535.98</v>
      </c>
      <c r="M247" s="104" t="s">
        <v>568</v>
      </c>
    </row>
    <row r="248" spans="1:13" x14ac:dyDescent="0.25">
      <c r="A248" s="105" t="s">
        <v>563</v>
      </c>
      <c r="B248" s="106" t="s">
        <v>564</v>
      </c>
      <c r="C248" s="106" t="s">
        <v>831</v>
      </c>
      <c r="D248" s="106" t="s">
        <v>741</v>
      </c>
      <c r="E248" s="106" t="s">
        <v>574</v>
      </c>
      <c r="F248" s="107">
        <v>45012</v>
      </c>
      <c r="G248" s="108">
        <v>18535.98</v>
      </c>
      <c r="H248" s="109">
        <v>4</v>
      </c>
      <c r="I248" s="110">
        <v>386.16624999999999</v>
      </c>
      <c r="J248" s="111">
        <v>0</v>
      </c>
      <c r="K248" s="110">
        <v>0</v>
      </c>
      <c r="L248" s="110">
        <v>18535.98</v>
      </c>
      <c r="M248" s="112" t="s">
        <v>568</v>
      </c>
    </row>
    <row r="249" spans="1:13" x14ac:dyDescent="0.25">
      <c r="A249" s="97" t="s">
        <v>563</v>
      </c>
      <c r="B249" s="98" t="s">
        <v>564</v>
      </c>
      <c r="C249" s="98" t="s">
        <v>832</v>
      </c>
      <c r="D249" s="98" t="s">
        <v>741</v>
      </c>
      <c r="E249" s="98" t="s">
        <v>574</v>
      </c>
      <c r="F249" s="99">
        <v>45012</v>
      </c>
      <c r="G249" s="100">
        <v>18535.98</v>
      </c>
      <c r="H249" s="101">
        <v>4</v>
      </c>
      <c r="I249" s="102">
        <v>386.16624999999999</v>
      </c>
      <c r="J249" s="103">
        <v>0</v>
      </c>
      <c r="K249" s="102">
        <v>0</v>
      </c>
      <c r="L249" s="102">
        <v>18535.98</v>
      </c>
      <c r="M249" s="104" t="s">
        <v>568</v>
      </c>
    </row>
    <row r="250" spans="1:13" x14ac:dyDescent="0.25">
      <c r="A250" s="105" t="s">
        <v>563</v>
      </c>
      <c r="B250" s="106" t="s">
        <v>564</v>
      </c>
      <c r="C250" s="106" t="s">
        <v>833</v>
      </c>
      <c r="D250" s="106" t="s">
        <v>741</v>
      </c>
      <c r="E250" s="106" t="s">
        <v>574</v>
      </c>
      <c r="F250" s="107">
        <v>45012</v>
      </c>
      <c r="G250" s="108">
        <v>18535.98</v>
      </c>
      <c r="H250" s="109">
        <v>4</v>
      </c>
      <c r="I250" s="110">
        <v>386.16624999999999</v>
      </c>
      <c r="J250" s="111">
        <v>0</v>
      </c>
      <c r="K250" s="110">
        <v>0</v>
      </c>
      <c r="L250" s="110">
        <v>18535.98</v>
      </c>
      <c r="M250" s="112" t="s">
        <v>568</v>
      </c>
    </row>
    <row r="251" spans="1:13" x14ac:dyDescent="0.25">
      <c r="A251" s="97" t="s">
        <v>563</v>
      </c>
      <c r="B251" s="98" t="s">
        <v>564</v>
      </c>
      <c r="C251" s="98" t="s">
        <v>834</v>
      </c>
      <c r="D251" s="98" t="s">
        <v>741</v>
      </c>
      <c r="E251" s="98" t="s">
        <v>574</v>
      </c>
      <c r="F251" s="99">
        <v>45012</v>
      </c>
      <c r="G251" s="100">
        <v>18535.98</v>
      </c>
      <c r="H251" s="101">
        <v>4</v>
      </c>
      <c r="I251" s="102">
        <v>386.16624999999999</v>
      </c>
      <c r="J251" s="103">
        <v>0</v>
      </c>
      <c r="K251" s="102">
        <v>0</v>
      </c>
      <c r="L251" s="102">
        <v>18535.98</v>
      </c>
      <c r="M251" s="104" t="s">
        <v>568</v>
      </c>
    </row>
    <row r="252" spans="1:13" x14ac:dyDescent="0.25">
      <c r="A252" s="105" t="s">
        <v>563</v>
      </c>
      <c r="B252" s="106" t="s">
        <v>564</v>
      </c>
      <c r="C252" s="106" t="s">
        <v>835</v>
      </c>
      <c r="D252" s="106" t="s">
        <v>741</v>
      </c>
      <c r="E252" s="106" t="s">
        <v>574</v>
      </c>
      <c r="F252" s="107">
        <v>45012</v>
      </c>
      <c r="G252" s="108">
        <v>18535.98</v>
      </c>
      <c r="H252" s="109">
        <v>4</v>
      </c>
      <c r="I252" s="110">
        <v>386.16624999999999</v>
      </c>
      <c r="J252" s="111">
        <v>0</v>
      </c>
      <c r="K252" s="110">
        <v>0</v>
      </c>
      <c r="L252" s="110">
        <v>18535.98</v>
      </c>
      <c r="M252" s="112" t="s">
        <v>568</v>
      </c>
    </row>
    <row r="253" spans="1:13" x14ac:dyDescent="0.25">
      <c r="A253" s="97" t="s">
        <v>563</v>
      </c>
      <c r="B253" s="98" t="s">
        <v>564</v>
      </c>
      <c r="C253" s="98" t="s">
        <v>836</v>
      </c>
      <c r="D253" s="98" t="s">
        <v>741</v>
      </c>
      <c r="E253" s="98" t="s">
        <v>574</v>
      </c>
      <c r="F253" s="99">
        <v>45012</v>
      </c>
      <c r="G253" s="100">
        <v>18535.98</v>
      </c>
      <c r="H253" s="101">
        <v>4</v>
      </c>
      <c r="I253" s="102">
        <v>386.16624999999999</v>
      </c>
      <c r="J253" s="103">
        <v>0</v>
      </c>
      <c r="K253" s="102">
        <v>0</v>
      </c>
      <c r="L253" s="102">
        <v>18535.98</v>
      </c>
      <c r="M253" s="104" t="s">
        <v>568</v>
      </c>
    </row>
    <row r="254" spans="1:13" x14ac:dyDescent="0.25">
      <c r="A254" s="105" t="s">
        <v>563</v>
      </c>
      <c r="B254" s="106" t="s">
        <v>564</v>
      </c>
      <c r="C254" s="106" t="s">
        <v>837</v>
      </c>
      <c r="D254" s="106" t="s">
        <v>741</v>
      </c>
      <c r="E254" s="106" t="s">
        <v>574</v>
      </c>
      <c r="F254" s="107">
        <v>45012</v>
      </c>
      <c r="G254" s="108">
        <v>18535.98</v>
      </c>
      <c r="H254" s="109">
        <v>4</v>
      </c>
      <c r="I254" s="110">
        <v>386.16624999999999</v>
      </c>
      <c r="J254" s="111">
        <v>0</v>
      </c>
      <c r="K254" s="110">
        <v>0</v>
      </c>
      <c r="L254" s="110">
        <v>18535.98</v>
      </c>
      <c r="M254" s="112" t="s">
        <v>568</v>
      </c>
    </row>
    <row r="255" spans="1:13" x14ac:dyDescent="0.25">
      <c r="A255" s="97" t="s">
        <v>563</v>
      </c>
      <c r="B255" s="98" t="s">
        <v>564</v>
      </c>
      <c r="C255" s="98" t="s">
        <v>838</v>
      </c>
      <c r="D255" s="98" t="s">
        <v>741</v>
      </c>
      <c r="E255" s="98" t="s">
        <v>574</v>
      </c>
      <c r="F255" s="99">
        <v>45012</v>
      </c>
      <c r="G255" s="100">
        <v>18535.98</v>
      </c>
      <c r="H255" s="101">
        <v>4</v>
      </c>
      <c r="I255" s="102">
        <v>386.16624999999999</v>
      </c>
      <c r="J255" s="103">
        <v>0</v>
      </c>
      <c r="K255" s="102">
        <v>0</v>
      </c>
      <c r="L255" s="102">
        <v>18535.98</v>
      </c>
      <c r="M255" s="104" t="s">
        <v>568</v>
      </c>
    </row>
    <row r="256" spans="1:13" x14ac:dyDescent="0.25">
      <c r="A256" s="105" t="s">
        <v>563</v>
      </c>
      <c r="B256" s="106" t="s">
        <v>564</v>
      </c>
      <c r="C256" s="106" t="s">
        <v>839</v>
      </c>
      <c r="D256" s="106" t="s">
        <v>741</v>
      </c>
      <c r="E256" s="106" t="s">
        <v>574</v>
      </c>
      <c r="F256" s="107">
        <v>45012</v>
      </c>
      <c r="G256" s="108">
        <v>18535.98</v>
      </c>
      <c r="H256" s="109">
        <v>4</v>
      </c>
      <c r="I256" s="110">
        <v>386.16624999999999</v>
      </c>
      <c r="J256" s="111">
        <v>0</v>
      </c>
      <c r="K256" s="110">
        <v>0</v>
      </c>
      <c r="L256" s="110">
        <v>18535.98</v>
      </c>
      <c r="M256" s="112" t="s">
        <v>568</v>
      </c>
    </row>
    <row r="257" spans="1:13" x14ac:dyDescent="0.25">
      <c r="A257" s="97" t="s">
        <v>563</v>
      </c>
      <c r="B257" s="98" t="s">
        <v>564</v>
      </c>
      <c r="C257" s="98" t="s">
        <v>840</v>
      </c>
      <c r="D257" s="98" t="s">
        <v>741</v>
      </c>
      <c r="E257" s="98" t="s">
        <v>574</v>
      </c>
      <c r="F257" s="99">
        <v>45012</v>
      </c>
      <c r="G257" s="100">
        <v>18535.98</v>
      </c>
      <c r="H257" s="101">
        <v>4</v>
      </c>
      <c r="I257" s="102">
        <v>386.16624999999999</v>
      </c>
      <c r="J257" s="103">
        <v>0</v>
      </c>
      <c r="K257" s="102">
        <v>0</v>
      </c>
      <c r="L257" s="102">
        <v>18535.98</v>
      </c>
      <c r="M257" s="104" t="s">
        <v>568</v>
      </c>
    </row>
    <row r="258" spans="1:13" x14ac:dyDescent="0.25">
      <c r="A258" s="105" t="s">
        <v>563</v>
      </c>
      <c r="B258" s="106" t="s">
        <v>564</v>
      </c>
      <c r="C258" s="106" t="s">
        <v>841</v>
      </c>
      <c r="D258" s="106" t="s">
        <v>741</v>
      </c>
      <c r="E258" s="106" t="s">
        <v>574</v>
      </c>
      <c r="F258" s="107">
        <v>45012</v>
      </c>
      <c r="G258" s="108">
        <v>18535.98</v>
      </c>
      <c r="H258" s="109">
        <v>4</v>
      </c>
      <c r="I258" s="110">
        <v>386.16624999999999</v>
      </c>
      <c r="J258" s="111">
        <v>0</v>
      </c>
      <c r="K258" s="110">
        <v>0</v>
      </c>
      <c r="L258" s="110">
        <v>18535.98</v>
      </c>
      <c r="M258" s="112" t="s">
        <v>568</v>
      </c>
    </row>
    <row r="259" spans="1:13" x14ac:dyDescent="0.25">
      <c r="A259" s="97" t="s">
        <v>563</v>
      </c>
      <c r="B259" s="98" t="s">
        <v>564</v>
      </c>
      <c r="C259" s="98" t="s">
        <v>842</v>
      </c>
      <c r="D259" s="98" t="s">
        <v>741</v>
      </c>
      <c r="E259" s="98" t="s">
        <v>574</v>
      </c>
      <c r="F259" s="99">
        <v>45012</v>
      </c>
      <c r="G259" s="100">
        <v>18535.98</v>
      </c>
      <c r="H259" s="101">
        <v>4</v>
      </c>
      <c r="I259" s="102">
        <v>386.16624999999999</v>
      </c>
      <c r="J259" s="103">
        <v>0</v>
      </c>
      <c r="K259" s="102">
        <v>0</v>
      </c>
      <c r="L259" s="102">
        <v>18535.98</v>
      </c>
      <c r="M259" s="104" t="s">
        <v>568</v>
      </c>
    </row>
    <row r="260" spans="1:13" x14ac:dyDescent="0.25">
      <c r="A260" s="105" t="s">
        <v>563</v>
      </c>
      <c r="B260" s="106" t="s">
        <v>564</v>
      </c>
      <c r="C260" s="106" t="s">
        <v>843</v>
      </c>
      <c r="D260" s="106" t="s">
        <v>741</v>
      </c>
      <c r="E260" s="106" t="s">
        <v>574</v>
      </c>
      <c r="F260" s="107">
        <v>45012</v>
      </c>
      <c r="G260" s="108">
        <v>18535.98</v>
      </c>
      <c r="H260" s="109">
        <v>4</v>
      </c>
      <c r="I260" s="110">
        <v>386.16624999999999</v>
      </c>
      <c r="J260" s="111">
        <v>0</v>
      </c>
      <c r="K260" s="110">
        <v>0</v>
      </c>
      <c r="L260" s="110">
        <v>18535.98</v>
      </c>
      <c r="M260" s="112" t="s">
        <v>568</v>
      </c>
    </row>
    <row r="261" spans="1:13" x14ac:dyDescent="0.25">
      <c r="A261" s="97" t="s">
        <v>563</v>
      </c>
      <c r="B261" s="98" t="s">
        <v>564</v>
      </c>
      <c r="C261" s="98" t="s">
        <v>844</v>
      </c>
      <c r="D261" s="98" t="s">
        <v>741</v>
      </c>
      <c r="E261" s="98" t="s">
        <v>574</v>
      </c>
      <c r="F261" s="99">
        <v>45012</v>
      </c>
      <c r="G261" s="100">
        <v>18535.98</v>
      </c>
      <c r="H261" s="101">
        <v>4</v>
      </c>
      <c r="I261" s="102">
        <v>386.16624999999999</v>
      </c>
      <c r="J261" s="103">
        <v>0</v>
      </c>
      <c r="K261" s="102">
        <v>0</v>
      </c>
      <c r="L261" s="102">
        <v>18535.98</v>
      </c>
      <c r="M261" s="104" t="s">
        <v>568</v>
      </c>
    </row>
    <row r="262" spans="1:13" x14ac:dyDescent="0.25">
      <c r="A262" s="105" t="s">
        <v>563</v>
      </c>
      <c r="B262" s="106" t="s">
        <v>564</v>
      </c>
      <c r="C262" s="106" t="s">
        <v>845</v>
      </c>
      <c r="D262" s="106" t="s">
        <v>741</v>
      </c>
      <c r="E262" s="106" t="s">
        <v>574</v>
      </c>
      <c r="F262" s="107">
        <v>45012</v>
      </c>
      <c r="G262" s="108">
        <v>18535.98</v>
      </c>
      <c r="H262" s="109">
        <v>4</v>
      </c>
      <c r="I262" s="110">
        <v>386.16624999999999</v>
      </c>
      <c r="J262" s="111">
        <v>0</v>
      </c>
      <c r="K262" s="110">
        <v>0</v>
      </c>
      <c r="L262" s="110">
        <v>18535.98</v>
      </c>
      <c r="M262" s="112" t="s">
        <v>568</v>
      </c>
    </row>
    <row r="263" spans="1:13" x14ac:dyDescent="0.25">
      <c r="A263" s="97" t="s">
        <v>563</v>
      </c>
      <c r="B263" s="98" t="s">
        <v>564</v>
      </c>
      <c r="C263" s="98" t="s">
        <v>846</v>
      </c>
      <c r="D263" s="98" t="s">
        <v>741</v>
      </c>
      <c r="E263" s="98" t="s">
        <v>574</v>
      </c>
      <c r="F263" s="99">
        <v>45012</v>
      </c>
      <c r="G263" s="100">
        <v>18535.98</v>
      </c>
      <c r="H263" s="101">
        <v>4</v>
      </c>
      <c r="I263" s="102">
        <v>386.16624999999999</v>
      </c>
      <c r="J263" s="103">
        <v>0</v>
      </c>
      <c r="K263" s="102">
        <v>0</v>
      </c>
      <c r="L263" s="102">
        <v>18535.98</v>
      </c>
      <c r="M263" s="104" t="s">
        <v>568</v>
      </c>
    </row>
    <row r="264" spans="1:13" x14ac:dyDescent="0.25">
      <c r="A264" s="105" t="s">
        <v>563</v>
      </c>
      <c r="B264" s="106" t="s">
        <v>564</v>
      </c>
      <c r="C264" s="106" t="s">
        <v>847</v>
      </c>
      <c r="D264" s="106" t="s">
        <v>741</v>
      </c>
      <c r="E264" s="106" t="s">
        <v>574</v>
      </c>
      <c r="F264" s="107">
        <v>45012</v>
      </c>
      <c r="G264" s="108">
        <v>18535.98</v>
      </c>
      <c r="H264" s="109">
        <v>4</v>
      </c>
      <c r="I264" s="110">
        <v>386.16624999999999</v>
      </c>
      <c r="J264" s="111">
        <v>0</v>
      </c>
      <c r="K264" s="110">
        <v>0</v>
      </c>
      <c r="L264" s="110">
        <v>18535.98</v>
      </c>
      <c r="M264" s="112" t="s">
        <v>568</v>
      </c>
    </row>
    <row r="265" spans="1:13" x14ac:dyDescent="0.25">
      <c r="A265" s="97" t="s">
        <v>563</v>
      </c>
      <c r="B265" s="98" t="s">
        <v>564</v>
      </c>
      <c r="C265" s="98" t="s">
        <v>848</v>
      </c>
      <c r="D265" s="98" t="s">
        <v>741</v>
      </c>
      <c r="E265" s="98" t="s">
        <v>574</v>
      </c>
      <c r="F265" s="99">
        <v>45012</v>
      </c>
      <c r="G265" s="100">
        <v>18535.98</v>
      </c>
      <c r="H265" s="101">
        <v>4</v>
      </c>
      <c r="I265" s="102">
        <v>386.16624999999999</v>
      </c>
      <c r="J265" s="103">
        <v>0</v>
      </c>
      <c r="K265" s="102">
        <v>0</v>
      </c>
      <c r="L265" s="102">
        <v>18535.98</v>
      </c>
      <c r="M265" s="104" t="s">
        <v>568</v>
      </c>
    </row>
    <row r="266" spans="1:13" x14ac:dyDescent="0.25">
      <c r="A266" s="105" t="s">
        <v>563</v>
      </c>
      <c r="B266" s="106" t="s">
        <v>564</v>
      </c>
      <c r="C266" s="106" t="s">
        <v>849</v>
      </c>
      <c r="D266" s="106" t="s">
        <v>741</v>
      </c>
      <c r="E266" s="106" t="s">
        <v>574</v>
      </c>
      <c r="F266" s="107">
        <v>45012</v>
      </c>
      <c r="G266" s="108">
        <v>18535.98</v>
      </c>
      <c r="H266" s="109">
        <v>4</v>
      </c>
      <c r="I266" s="110">
        <v>386.16624999999999</v>
      </c>
      <c r="J266" s="111">
        <v>0</v>
      </c>
      <c r="K266" s="110">
        <v>0</v>
      </c>
      <c r="L266" s="110">
        <v>18535.98</v>
      </c>
      <c r="M266" s="112" t="s">
        <v>568</v>
      </c>
    </row>
    <row r="267" spans="1:13" x14ac:dyDescent="0.25">
      <c r="A267" s="97" t="s">
        <v>563</v>
      </c>
      <c r="B267" s="98" t="s">
        <v>564</v>
      </c>
      <c r="C267" s="98" t="s">
        <v>850</v>
      </c>
      <c r="D267" s="98" t="s">
        <v>741</v>
      </c>
      <c r="E267" s="98" t="s">
        <v>574</v>
      </c>
      <c r="F267" s="99">
        <v>45012</v>
      </c>
      <c r="G267" s="100">
        <v>18535.98</v>
      </c>
      <c r="H267" s="101">
        <v>4</v>
      </c>
      <c r="I267" s="102">
        <v>386.16624999999999</v>
      </c>
      <c r="J267" s="103">
        <v>0</v>
      </c>
      <c r="K267" s="102">
        <v>0</v>
      </c>
      <c r="L267" s="102">
        <v>18535.98</v>
      </c>
      <c r="M267" s="104" t="s">
        <v>568</v>
      </c>
    </row>
    <row r="268" spans="1:13" x14ac:dyDescent="0.25">
      <c r="A268" s="105" t="s">
        <v>563</v>
      </c>
      <c r="B268" s="106" t="s">
        <v>564</v>
      </c>
      <c r="C268" s="106" t="s">
        <v>851</v>
      </c>
      <c r="D268" s="106" t="s">
        <v>741</v>
      </c>
      <c r="E268" s="106" t="s">
        <v>574</v>
      </c>
      <c r="F268" s="107">
        <v>45012</v>
      </c>
      <c r="G268" s="108">
        <v>18535.98</v>
      </c>
      <c r="H268" s="109">
        <v>4</v>
      </c>
      <c r="I268" s="110">
        <v>386.16624999999999</v>
      </c>
      <c r="J268" s="111">
        <v>0</v>
      </c>
      <c r="K268" s="110">
        <v>0</v>
      </c>
      <c r="L268" s="110">
        <v>18535.98</v>
      </c>
      <c r="M268" s="112" t="s">
        <v>568</v>
      </c>
    </row>
    <row r="269" spans="1:13" x14ac:dyDescent="0.25">
      <c r="A269" s="97" t="s">
        <v>563</v>
      </c>
      <c r="B269" s="98" t="s">
        <v>564</v>
      </c>
      <c r="C269" s="98" t="s">
        <v>852</v>
      </c>
      <c r="D269" s="98" t="s">
        <v>741</v>
      </c>
      <c r="E269" s="98" t="s">
        <v>574</v>
      </c>
      <c r="F269" s="99">
        <v>45012</v>
      </c>
      <c r="G269" s="100">
        <v>18535.98</v>
      </c>
      <c r="H269" s="101">
        <v>4</v>
      </c>
      <c r="I269" s="102">
        <v>386.16624999999999</v>
      </c>
      <c r="J269" s="103">
        <v>0</v>
      </c>
      <c r="K269" s="102">
        <v>0</v>
      </c>
      <c r="L269" s="102">
        <v>18535.98</v>
      </c>
      <c r="M269" s="104" t="s">
        <v>568</v>
      </c>
    </row>
    <row r="270" spans="1:13" x14ac:dyDescent="0.25">
      <c r="A270" s="105" t="s">
        <v>563</v>
      </c>
      <c r="B270" s="106" t="s">
        <v>564</v>
      </c>
      <c r="C270" s="106" t="s">
        <v>853</v>
      </c>
      <c r="D270" s="106" t="s">
        <v>741</v>
      </c>
      <c r="E270" s="106" t="s">
        <v>574</v>
      </c>
      <c r="F270" s="107">
        <v>45012</v>
      </c>
      <c r="G270" s="108">
        <v>18535.98</v>
      </c>
      <c r="H270" s="109">
        <v>4</v>
      </c>
      <c r="I270" s="110">
        <v>386.16624999999999</v>
      </c>
      <c r="J270" s="111">
        <v>0</v>
      </c>
      <c r="K270" s="110">
        <v>0</v>
      </c>
      <c r="L270" s="110">
        <v>18535.98</v>
      </c>
      <c r="M270" s="112" t="s">
        <v>568</v>
      </c>
    </row>
    <row r="271" spans="1:13" x14ac:dyDescent="0.25">
      <c r="A271" s="97" t="s">
        <v>563</v>
      </c>
      <c r="B271" s="98" t="s">
        <v>564</v>
      </c>
      <c r="C271" s="98" t="s">
        <v>854</v>
      </c>
      <c r="D271" s="98" t="s">
        <v>741</v>
      </c>
      <c r="E271" s="98" t="s">
        <v>574</v>
      </c>
      <c r="F271" s="99">
        <v>45012</v>
      </c>
      <c r="G271" s="100">
        <v>18535.98</v>
      </c>
      <c r="H271" s="101">
        <v>4</v>
      </c>
      <c r="I271" s="102">
        <v>386.16624999999999</v>
      </c>
      <c r="J271" s="103">
        <v>0</v>
      </c>
      <c r="K271" s="102">
        <v>0</v>
      </c>
      <c r="L271" s="102">
        <v>18535.98</v>
      </c>
      <c r="M271" s="104" t="s">
        <v>568</v>
      </c>
    </row>
    <row r="272" spans="1:13" x14ac:dyDescent="0.25">
      <c r="A272" s="105" t="s">
        <v>563</v>
      </c>
      <c r="B272" s="106" t="s">
        <v>564</v>
      </c>
      <c r="C272" s="106" t="s">
        <v>855</v>
      </c>
      <c r="D272" s="106" t="s">
        <v>741</v>
      </c>
      <c r="E272" s="106" t="s">
        <v>574</v>
      </c>
      <c r="F272" s="107">
        <v>45012</v>
      </c>
      <c r="G272" s="108">
        <v>18535.98</v>
      </c>
      <c r="H272" s="109">
        <v>4</v>
      </c>
      <c r="I272" s="110">
        <v>386.16624999999999</v>
      </c>
      <c r="J272" s="111">
        <v>0</v>
      </c>
      <c r="K272" s="110">
        <v>0</v>
      </c>
      <c r="L272" s="110">
        <v>18535.98</v>
      </c>
      <c r="M272" s="112" t="s">
        <v>568</v>
      </c>
    </row>
    <row r="273" spans="1:13" x14ac:dyDescent="0.25">
      <c r="A273" s="97" t="s">
        <v>563</v>
      </c>
      <c r="B273" s="98" t="s">
        <v>564</v>
      </c>
      <c r="C273" s="98" t="s">
        <v>856</v>
      </c>
      <c r="D273" s="98" t="s">
        <v>741</v>
      </c>
      <c r="E273" s="98" t="s">
        <v>574</v>
      </c>
      <c r="F273" s="99">
        <v>45012</v>
      </c>
      <c r="G273" s="100">
        <v>18535.98</v>
      </c>
      <c r="H273" s="101">
        <v>4</v>
      </c>
      <c r="I273" s="102">
        <v>386.16624999999999</v>
      </c>
      <c r="J273" s="103">
        <v>0</v>
      </c>
      <c r="K273" s="102">
        <v>0</v>
      </c>
      <c r="L273" s="102">
        <v>18535.98</v>
      </c>
      <c r="M273" s="104" t="s">
        <v>568</v>
      </c>
    </row>
    <row r="274" spans="1:13" x14ac:dyDescent="0.25">
      <c r="A274" s="105" t="s">
        <v>563</v>
      </c>
      <c r="B274" s="106" t="s">
        <v>564</v>
      </c>
      <c r="C274" s="106" t="s">
        <v>857</v>
      </c>
      <c r="D274" s="106" t="s">
        <v>741</v>
      </c>
      <c r="E274" s="106" t="s">
        <v>574</v>
      </c>
      <c r="F274" s="107">
        <v>45012</v>
      </c>
      <c r="G274" s="108">
        <v>18535.98</v>
      </c>
      <c r="H274" s="109">
        <v>4</v>
      </c>
      <c r="I274" s="110">
        <v>386.16624999999999</v>
      </c>
      <c r="J274" s="111">
        <v>0</v>
      </c>
      <c r="K274" s="110">
        <v>0</v>
      </c>
      <c r="L274" s="110">
        <v>18535.98</v>
      </c>
      <c r="M274" s="112" t="s">
        <v>568</v>
      </c>
    </row>
    <row r="275" spans="1:13" x14ac:dyDescent="0.25">
      <c r="A275" s="97" t="s">
        <v>563</v>
      </c>
      <c r="B275" s="98" t="s">
        <v>564</v>
      </c>
      <c r="C275" s="98" t="s">
        <v>858</v>
      </c>
      <c r="D275" s="98" t="s">
        <v>741</v>
      </c>
      <c r="E275" s="98" t="s">
        <v>574</v>
      </c>
      <c r="F275" s="99">
        <v>45012</v>
      </c>
      <c r="G275" s="100">
        <v>18535.98</v>
      </c>
      <c r="H275" s="101">
        <v>4</v>
      </c>
      <c r="I275" s="102">
        <v>386.16624999999999</v>
      </c>
      <c r="J275" s="103">
        <v>0</v>
      </c>
      <c r="K275" s="102">
        <v>0</v>
      </c>
      <c r="L275" s="102">
        <v>18535.98</v>
      </c>
      <c r="M275" s="104" t="s">
        <v>568</v>
      </c>
    </row>
    <row r="276" spans="1:13" x14ac:dyDescent="0.25">
      <c r="A276" s="105" t="s">
        <v>563</v>
      </c>
      <c r="B276" s="106" t="s">
        <v>564</v>
      </c>
      <c r="C276" s="106" t="s">
        <v>859</v>
      </c>
      <c r="D276" s="106" t="s">
        <v>741</v>
      </c>
      <c r="E276" s="106" t="s">
        <v>574</v>
      </c>
      <c r="F276" s="107">
        <v>45012</v>
      </c>
      <c r="G276" s="108">
        <v>18535.98</v>
      </c>
      <c r="H276" s="109">
        <v>4</v>
      </c>
      <c r="I276" s="110">
        <v>386.16624999999999</v>
      </c>
      <c r="J276" s="111">
        <v>0</v>
      </c>
      <c r="K276" s="110">
        <v>0</v>
      </c>
      <c r="L276" s="110">
        <v>18535.98</v>
      </c>
      <c r="M276" s="112" t="s">
        <v>568</v>
      </c>
    </row>
    <row r="277" spans="1:13" x14ac:dyDescent="0.25">
      <c r="A277" s="97" t="s">
        <v>563</v>
      </c>
      <c r="B277" s="98" t="s">
        <v>564</v>
      </c>
      <c r="C277" s="98" t="s">
        <v>860</v>
      </c>
      <c r="D277" s="98" t="s">
        <v>741</v>
      </c>
      <c r="E277" s="98" t="s">
        <v>574</v>
      </c>
      <c r="F277" s="99">
        <v>45012</v>
      </c>
      <c r="G277" s="100">
        <v>18535.98</v>
      </c>
      <c r="H277" s="101">
        <v>4</v>
      </c>
      <c r="I277" s="102">
        <v>386.16624999999999</v>
      </c>
      <c r="J277" s="103">
        <v>0</v>
      </c>
      <c r="K277" s="102">
        <v>0</v>
      </c>
      <c r="L277" s="102">
        <v>18535.98</v>
      </c>
      <c r="M277" s="104" t="s">
        <v>568</v>
      </c>
    </row>
    <row r="278" spans="1:13" x14ac:dyDescent="0.25">
      <c r="A278" s="105" t="s">
        <v>563</v>
      </c>
      <c r="B278" s="106" t="s">
        <v>564</v>
      </c>
      <c r="C278" s="106" t="s">
        <v>861</v>
      </c>
      <c r="D278" s="106" t="s">
        <v>741</v>
      </c>
      <c r="E278" s="106" t="s">
        <v>574</v>
      </c>
      <c r="F278" s="107">
        <v>45012</v>
      </c>
      <c r="G278" s="108">
        <v>18535.98</v>
      </c>
      <c r="H278" s="109">
        <v>4</v>
      </c>
      <c r="I278" s="110">
        <v>386.16624999999999</v>
      </c>
      <c r="J278" s="111">
        <v>0</v>
      </c>
      <c r="K278" s="110">
        <v>0</v>
      </c>
      <c r="L278" s="110">
        <v>18535.98</v>
      </c>
      <c r="M278" s="112" t="s">
        <v>568</v>
      </c>
    </row>
    <row r="279" spans="1:13" x14ac:dyDescent="0.25">
      <c r="A279" s="97" t="s">
        <v>563</v>
      </c>
      <c r="B279" s="98" t="s">
        <v>564</v>
      </c>
      <c r="C279" s="98" t="s">
        <v>862</v>
      </c>
      <c r="D279" s="98" t="s">
        <v>741</v>
      </c>
      <c r="E279" s="98" t="s">
        <v>574</v>
      </c>
      <c r="F279" s="99">
        <v>45012</v>
      </c>
      <c r="G279" s="100">
        <v>18535.98</v>
      </c>
      <c r="H279" s="101">
        <v>4</v>
      </c>
      <c r="I279" s="102">
        <v>386.16624999999999</v>
      </c>
      <c r="J279" s="103">
        <v>0</v>
      </c>
      <c r="K279" s="102">
        <v>0</v>
      </c>
      <c r="L279" s="102">
        <v>18535.98</v>
      </c>
      <c r="M279" s="104" t="s">
        <v>568</v>
      </c>
    </row>
    <row r="280" spans="1:13" x14ac:dyDescent="0.25">
      <c r="A280" s="105" t="s">
        <v>563</v>
      </c>
      <c r="B280" s="106" t="s">
        <v>564</v>
      </c>
      <c r="C280" s="106" t="s">
        <v>863</v>
      </c>
      <c r="D280" s="106" t="s">
        <v>741</v>
      </c>
      <c r="E280" s="106" t="s">
        <v>574</v>
      </c>
      <c r="F280" s="107">
        <v>45012</v>
      </c>
      <c r="G280" s="108">
        <v>18535.98</v>
      </c>
      <c r="H280" s="109">
        <v>4</v>
      </c>
      <c r="I280" s="110">
        <v>386.16624999999999</v>
      </c>
      <c r="J280" s="111">
        <v>0</v>
      </c>
      <c r="K280" s="110">
        <v>0</v>
      </c>
      <c r="L280" s="110">
        <v>18535.98</v>
      </c>
      <c r="M280" s="112" t="s">
        <v>568</v>
      </c>
    </row>
    <row r="281" spans="1:13" x14ac:dyDescent="0.25">
      <c r="A281" s="97" t="s">
        <v>563</v>
      </c>
      <c r="B281" s="98" t="s">
        <v>564</v>
      </c>
      <c r="C281" s="98" t="s">
        <v>864</v>
      </c>
      <c r="D281" s="98" t="s">
        <v>741</v>
      </c>
      <c r="E281" s="98" t="s">
        <v>574</v>
      </c>
      <c r="F281" s="99">
        <v>45012</v>
      </c>
      <c r="G281" s="100">
        <v>18535.98</v>
      </c>
      <c r="H281" s="101">
        <v>4</v>
      </c>
      <c r="I281" s="102">
        <v>386.16624999999999</v>
      </c>
      <c r="J281" s="103">
        <v>0</v>
      </c>
      <c r="K281" s="102">
        <v>0</v>
      </c>
      <c r="L281" s="102">
        <v>18535.98</v>
      </c>
      <c r="M281" s="104" t="s">
        <v>568</v>
      </c>
    </row>
    <row r="282" spans="1:13" x14ac:dyDescent="0.25">
      <c r="A282" s="105" t="s">
        <v>563</v>
      </c>
      <c r="B282" s="106" t="s">
        <v>564</v>
      </c>
      <c r="C282" s="106" t="s">
        <v>865</v>
      </c>
      <c r="D282" s="106" t="s">
        <v>741</v>
      </c>
      <c r="E282" s="106" t="s">
        <v>574</v>
      </c>
      <c r="F282" s="107">
        <v>45012</v>
      </c>
      <c r="G282" s="108">
        <v>18535.98</v>
      </c>
      <c r="H282" s="109">
        <v>4</v>
      </c>
      <c r="I282" s="110">
        <v>386.16624999999999</v>
      </c>
      <c r="J282" s="111">
        <v>0</v>
      </c>
      <c r="K282" s="110">
        <v>0</v>
      </c>
      <c r="L282" s="110">
        <v>18535.98</v>
      </c>
      <c r="M282" s="112" t="s">
        <v>568</v>
      </c>
    </row>
    <row r="283" spans="1:13" x14ac:dyDescent="0.25">
      <c r="A283" s="97" t="s">
        <v>563</v>
      </c>
      <c r="B283" s="98" t="s">
        <v>564</v>
      </c>
      <c r="C283" s="98" t="s">
        <v>866</v>
      </c>
      <c r="D283" s="98" t="s">
        <v>741</v>
      </c>
      <c r="E283" s="98" t="s">
        <v>574</v>
      </c>
      <c r="F283" s="99">
        <v>45012</v>
      </c>
      <c r="G283" s="100">
        <v>18535.98</v>
      </c>
      <c r="H283" s="101">
        <v>4</v>
      </c>
      <c r="I283" s="102">
        <v>386.16624999999999</v>
      </c>
      <c r="J283" s="103">
        <v>0</v>
      </c>
      <c r="K283" s="102">
        <v>0</v>
      </c>
      <c r="L283" s="102">
        <v>18535.98</v>
      </c>
      <c r="M283" s="104" t="s">
        <v>568</v>
      </c>
    </row>
    <row r="284" spans="1:13" x14ac:dyDescent="0.25">
      <c r="A284" s="105" t="s">
        <v>563</v>
      </c>
      <c r="B284" s="106" t="s">
        <v>564</v>
      </c>
      <c r="C284" s="106" t="s">
        <v>867</v>
      </c>
      <c r="D284" s="106" t="s">
        <v>741</v>
      </c>
      <c r="E284" s="106" t="s">
        <v>574</v>
      </c>
      <c r="F284" s="107">
        <v>45012</v>
      </c>
      <c r="G284" s="108">
        <v>18535.98</v>
      </c>
      <c r="H284" s="109">
        <v>4</v>
      </c>
      <c r="I284" s="110">
        <v>386.16624999999999</v>
      </c>
      <c r="J284" s="111">
        <v>0</v>
      </c>
      <c r="K284" s="110">
        <v>0</v>
      </c>
      <c r="L284" s="110">
        <v>18535.98</v>
      </c>
      <c r="M284" s="112" t="s">
        <v>568</v>
      </c>
    </row>
    <row r="285" spans="1:13" x14ac:dyDescent="0.25">
      <c r="A285" s="97" t="s">
        <v>563</v>
      </c>
      <c r="B285" s="98" t="s">
        <v>564</v>
      </c>
      <c r="C285" s="98" t="s">
        <v>868</v>
      </c>
      <c r="D285" s="98" t="s">
        <v>741</v>
      </c>
      <c r="E285" s="98" t="s">
        <v>574</v>
      </c>
      <c r="F285" s="99">
        <v>45012</v>
      </c>
      <c r="G285" s="100">
        <v>18535.98</v>
      </c>
      <c r="H285" s="101">
        <v>4</v>
      </c>
      <c r="I285" s="102">
        <v>386.16624999999999</v>
      </c>
      <c r="J285" s="103">
        <v>0</v>
      </c>
      <c r="K285" s="102">
        <v>0</v>
      </c>
      <c r="L285" s="102">
        <v>18535.98</v>
      </c>
      <c r="M285" s="104" t="s">
        <v>568</v>
      </c>
    </row>
    <row r="286" spans="1:13" x14ac:dyDescent="0.25">
      <c r="A286" s="105" t="s">
        <v>563</v>
      </c>
      <c r="B286" s="106" t="s">
        <v>564</v>
      </c>
      <c r="C286" s="106" t="s">
        <v>869</v>
      </c>
      <c r="D286" s="106" t="s">
        <v>741</v>
      </c>
      <c r="E286" s="106" t="s">
        <v>574</v>
      </c>
      <c r="F286" s="107">
        <v>45012</v>
      </c>
      <c r="G286" s="108">
        <v>18535.98</v>
      </c>
      <c r="H286" s="109">
        <v>4</v>
      </c>
      <c r="I286" s="110">
        <v>386.16624999999999</v>
      </c>
      <c r="J286" s="111">
        <v>0</v>
      </c>
      <c r="K286" s="110">
        <v>0</v>
      </c>
      <c r="L286" s="110">
        <v>18535.98</v>
      </c>
      <c r="M286" s="112" t="s">
        <v>568</v>
      </c>
    </row>
    <row r="287" spans="1:13" x14ac:dyDescent="0.25">
      <c r="A287" s="97" t="s">
        <v>563</v>
      </c>
      <c r="B287" s="98" t="s">
        <v>564</v>
      </c>
      <c r="C287" s="98" t="s">
        <v>870</v>
      </c>
      <c r="D287" s="98" t="s">
        <v>741</v>
      </c>
      <c r="E287" s="98" t="s">
        <v>574</v>
      </c>
      <c r="F287" s="99">
        <v>45012</v>
      </c>
      <c r="G287" s="100">
        <v>18535.98</v>
      </c>
      <c r="H287" s="101">
        <v>4</v>
      </c>
      <c r="I287" s="102">
        <v>386.16624999999999</v>
      </c>
      <c r="J287" s="103">
        <v>0</v>
      </c>
      <c r="K287" s="102">
        <v>0</v>
      </c>
      <c r="L287" s="102">
        <v>18535.98</v>
      </c>
      <c r="M287" s="104" t="s">
        <v>568</v>
      </c>
    </row>
    <row r="288" spans="1:13" x14ac:dyDescent="0.25">
      <c r="A288" s="105" t="s">
        <v>563</v>
      </c>
      <c r="B288" s="106" t="s">
        <v>564</v>
      </c>
      <c r="C288" s="106" t="s">
        <v>871</v>
      </c>
      <c r="D288" s="106" t="s">
        <v>741</v>
      </c>
      <c r="E288" s="106" t="s">
        <v>574</v>
      </c>
      <c r="F288" s="107">
        <v>45012</v>
      </c>
      <c r="G288" s="108">
        <v>18403.669999999998</v>
      </c>
      <c r="H288" s="109">
        <v>4</v>
      </c>
      <c r="I288" s="110">
        <v>383.40979166666665</v>
      </c>
      <c r="J288" s="111">
        <v>0</v>
      </c>
      <c r="K288" s="110">
        <v>0</v>
      </c>
      <c r="L288" s="110">
        <v>18403.669999999998</v>
      </c>
      <c r="M288" s="112" t="s">
        <v>568</v>
      </c>
    </row>
    <row r="289" spans="1:13" x14ac:dyDescent="0.25">
      <c r="A289" s="97" t="s">
        <v>563</v>
      </c>
      <c r="B289" s="98" t="s">
        <v>564</v>
      </c>
      <c r="C289" s="98" t="s">
        <v>872</v>
      </c>
      <c r="D289" s="98" t="s">
        <v>741</v>
      </c>
      <c r="E289" s="98" t="s">
        <v>574</v>
      </c>
      <c r="F289" s="99">
        <v>45012</v>
      </c>
      <c r="G289" s="100">
        <v>12353.17</v>
      </c>
      <c r="H289" s="101">
        <v>4</v>
      </c>
      <c r="I289" s="102">
        <v>257.35770833333333</v>
      </c>
      <c r="J289" s="103">
        <v>0</v>
      </c>
      <c r="K289" s="102">
        <v>0</v>
      </c>
      <c r="L289" s="102">
        <v>12353.17</v>
      </c>
      <c r="M289" s="104" t="s">
        <v>568</v>
      </c>
    </row>
    <row r="290" spans="1:13" x14ac:dyDescent="0.25">
      <c r="A290" s="105" t="s">
        <v>563</v>
      </c>
      <c r="B290" s="106" t="s">
        <v>564</v>
      </c>
      <c r="C290" s="106" t="s">
        <v>873</v>
      </c>
      <c r="D290" s="106" t="s">
        <v>741</v>
      </c>
      <c r="E290" s="106" t="s">
        <v>574</v>
      </c>
      <c r="F290" s="107">
        <v>45012</v>
      </c>
      <c r="G290" s="108">
        <v>12353.17</v>
      </c>
      <c r="H290" s="109">
        <v>4</v>
      </c>
      <c r="I290" s="110">
        <v>257.35770833333333</v>
      </c>
      <c r="J290" s="111">
        <v>0</v>
      </c>
      <c r="K290" s="110">
        <v>0</v>
      </c>
      <c r="L290" s="110">
        <v>12353.17</v>
      </c>
      <c r="M290" s="112" t="s">
        <v>568</v>
      </c>
    </row>
    <row r="291" spans="1:13" x14ac:dyDescent="0.25">
      <c r="A291" s="97" t="s">
        <v>563</v>
      </c>
      <c r="B291" s="98" t="s">
        <v>564</v>
      </c>
      <c r="C291" s="98" t="s">
        <v>874</v>
      </c>
      <c r="D291" s="98" t="s">
        <v>741</v>
      </c>
      <c r="E291" s="98" t="s">
        <v>574</v>
      </c>
      <c r="F291" s="99">
        <v>45012</v>
      </c>
      <c r="G291" s="100">
        <v>12353.17</v>
      </c>
      <c r="H291" s="101">
        <v>4</v>
      </c>
      <c r="I291" s="102">
        <v>257.35770833333333</v>
      </c>
      <c r="J291" s="103">
        <v>0</v>
      </c>
      <c r="K291" s="102">
        <v>0</v>
      </c>
      <c r="L291" s="102">
        <v>12353.17</v>
      </c>
      <c r="M291" s="104" t="s">
        <v>568</v>
      </c>
    </row>
    <row r="292" spans="1:13" x14ac:dyDescent="0.25">
      <c r="A292" s="105" t="s">
        <v>563</v>
      </c>
      <c r="B292" s="106" t="s">
        <v>564</v>
      </c>
      <c r="C292" s="106" t="s">
        <v>875</v>
      </c>
      <c r="D292" s="106" t="s">
        <v>741</v>
      </c>
      <c r="E292" s="106" t="s">
        <v>574</v>
      </c>
      <c r="F292" s="107">
        <v>45012</v>
      </c>
      <c r="G292" s="108">
        <v>12353.17</v>
      </c>
      <c r="H292" s="109">
        <v>4</v>
      </c>
      <c r="I292" s="110">
        <v>257.35770833333333</v>
      </c>
      <c r="J292" s="111">
        <v>0</v>
      </c>
      <c r="K292" s="110">
        <v>0</v>
      </c>
      <c r="L292" s="110">
        <v>12353.17</v>
      </c>
      <c r="M292" s="112" t="s">
        <v>568</v>
      </c>
    </row>
    <row r="293" spans="1:13" x14ac:dyDescent="0.25">
      <c r="A293" s="97" t="s">
        <v>563</v>
      </c>
      <c r="B293" s="98" t="s">
        <v>564</v>
      </c>
      <c r="C293" s="98" t="s">
        <v>876</v>
      </c>
      <c r="D293" s="98" t="s">
        <v>741</v>
      </c>
      <c r="E293" s="98" t="s">
        <v>574</v>
      </c>
      <c r="F293" s="99">
        <v>45012</v>
      </c>
      <c r="G293" s="100">
        <v>12353.17</v>
      </c>
      <c r="H293" s="101">
        <v>4</v>
      </c>
      <c r="I293" s="102">
        <v>257.35770833333333</v>
      </c>
      <c r="J293" s="103">
        <v>0</v>
      </c>
      <c r="K293" s="102">
        <v>0</v>
      </c>
      <c r="L293" s="102">
        <v>12353.17</v>
      </c>
      <c r="M293" s="104" t="s">
        <v>568</v>
      </c>
    </row>
    <row r="294" spans="1:13" x14ac:dyDescent="0.25">
      <c r="A294" s="105" t="s">
        <v>563</v>
      </c>
      <c r="B294" s="106" t="s">
        <v>564</v>
      </c>
      <c r="C294" s="106" t="s">
        <v>877</v>
      </c>
      <c r="D294" s="106" t="s">
        <v>741</v>
      </c>
      <c r="E294" s="106" t="s">
        <v>574</v>
      </c>
      <c r="F294" s="107">
        <v>45012</v>
      </c>
      <c r="G294" s="108">
        <v>12353.17</v>
      </c>
      <c r="H294" s="109">
        <v>4</v>
      </c>
      <c r="I294" s="110">
        <v>257.35770833333333</v>
      </c>
      <c r="J294" s="111">
        <v>0</v>
      </c>
      <c r="K294" s="110">
        <v>0</v>
      </c>
      <c r="L294" s="110">
        <v>12353.17</v>
      </c>
      <c r="M294" s="112" t="s">
        <v>568</v>
      </c>
    </row>
    <row r="295" spans="1:13" x14ac:dyDescent="0.25">
      <c r="A295" s="97" t="s">
        <v>563</v>
      </c>
      <c r="B295" s="98" t="s">
        <v>564</v>
      </c>
      <c r="C295" s="98" t="s">
        <v>878</v>
      </c>
      <c r="D295" s="98" t="s">
        <v>741</v>
      </c>
      <c r="E295" s="98" t="s">
        <v>574</v>
      </c>
      <c r="F295" s="99">
        <v>45012</v>
      </c>
      <c r="G295" s="100">
        <v>12353.17</v>
      </c>
      <c r="H295" s="101">
        <v>4</v>
      </c>
      <c r="I295" s="102">
        <v>257.35770833333333</v>
      </c>
      <c r="J295" s="103">
        <v>0</v>
      </c>
      <c r="K295" s="102">
        <v>0</v>
      </c>
      <c r="L295" s="102">
        <v>12353.17</v>
      </c>
      <c r="M295" s="104" t="s">
        <v>568</v>
      </c>
    </row>
    <row r="296" spans="1:13" x14ac:dyDescent="0.25">
      <c r="A296" s="105" t="s">
        <v>563</v>
      </c>
      <c r="B296" s="106" t="s">
        <v>564</v>
      </c>
      <c r="C296" s="106" t="s">
        <v>879</v>
      </c>
      <c r="D296" s="106" t="s">
        <v>741</v>
      </c>
      <c r="E296" s="106" t="s">
        <v>574</v>
      </c>
      <c r="F296" s="107">
        <v>45012</v>
      </c>
      <c r="G296" s="108">
        <v>12353.17</v>
      </c>
      <c r="H296" s="109">
        <v>4</v>
      </c>
      <c r="I296" s="110">
        <v>257.35770833333333</v>
      </c>
      <c r="J296" s="111">
        <v>0</v>
      </c>
      <c r="K296" s="110">
        <v>0</v>
      </c>
      <c r="L296" s="110">
        <v>12353.17</v>
      </c>
      <c r="M296" s="112" t="s">
        <v>568</v>
      </c>
    </row>
    <row r="297" spans="1:13" x14ac:dyDescent="0.25">
      <c r="A297" s="97" t="s">
        <v>563</v>
      </c>
      <c r="B297" s="98" t="s">
        <v>564</v>
      </c>
      <c r="C297" s="98" t="s">
        <v>880</v>
      </c>
      <c r="D297" s="98" t="s">
        <v>741</v>
      </c>
      <c r="E297" s="98" t="s">
        <v>574</v>
      </c>
      <c r="F297" s="99">
        <v>45012</v>
      </c>
      <c r="G297" s="100">
        <v>12353.17</v>
      </c>
      <c r="H297" s="101">
        <v>4</v>
      </c>
      <c r="I297" s="102">
        <v>257.35770833333333</v>
      </c>
      <c r="J297" s="103">
        <v>0</v>
      </c>
      <c r="K297" s="102">
        <v>0</v>
      </c>
      <c r="L297" s="102">
        <v>12353.17</v>
      </c>
      <c r="M297" s="104" t="s">
        <v>568</v>
      </c>
    </row>
    <row r="298" spans="1:13" x14ac:dyDescent="0.25">
      <c r="A298" s="105" t="s">
        <v>563</v>
      </c>
      <c r="B298" s="106" t="s">
        <v>564</v>
      </c>
      <c r="C298" s="106" t="s">
        <v>881</v>
      </c>
      <c r="D298" s="106" t="s">
        <v>741</v>
      </c>
      <c r="E298" s="106" t="s">
        <v>574</v>
      </c>
      <c r="F298" s="107">
        <v>45012</v>
      </c>
      <c r="G298" s="108">
        <v>12353.17</v>
      </c>
      <c r="H298" s="109">
        <v>4</v>
      </c>
      <c r="I298" s="110">
        <v>257.35770833333333</v>
      </c>
      <c r="J298" s="111">
        <v>0</v>
      </c>
      <c r="K298" s="110">
        <v>0</v>
      </c>
      <c r="L298" s="110">
        <v>12353.17</v>
      </c>
      <c r="M298" s="112" t="s">
        <v>568</v>
      </c>
    </row>
    <row r="299" spans="1:13" x14ac:dyDescent="0.25">
      <c r="A299" s="97" t="s">
        <v>563</v>
      </c>
      <c r="B299" s="98" t="s">
        <v>564</v>
      </c>
      <c r="C299" s="98" t="s">
        <v>882</v>
      </c>
      <c r="D299" s="98" t="s">
        <v>741</v>
      </c>
      <c r="E299" s="98" t="s">
        <v>574</v>
      </c>
      <c r="F299" s="99">
        <v>45012</v>
      </c>
      <c r="G299" s="100">
        <v>12353.17</v>
      </c>
      <c r="H299" s="101">
        <v>4</v>
      </c>
      <c r="I299" s="102">
        <v>257.35770833333333</v>
      </c>
      <c r="J299" s="103">
        <v>0</v>
      </c>
      <c r="K299" s="102">
        <v>0</v>
      </c>
      <c r="L299" s="102">
        <v>12353.17</v>
      </c>
      <c r="M299" s="104" t="s">
        <v>568</v>
      </c>
    </row>
    <row r="300" spans="1:13" x14ac:dyDescent="0.25">
      <c r="A300" s="105" t="s">
        <v>563</v>
      </c>
      <c r="B300" s="106" t="s">
        <v>564</v>
      </c>
      <c r="C300" s="106" t="s">
        <v>883</v>
      </c>
      <c r="D300" s="106" t="s">
        <v>741</v>
      </c>
      <c r="E300" s="106" t="s">
        <v>574</v>
      </c>
      <c r="F300" s="107">
        <v>45012</v>
      </c>
      <c r="G300" s="108">
        <v>12353.17</v>
      </c>
      <c r="H300" s="109">
        <v>4</v>
      </c>
      <c r="I300" s="110">
        <v>257.35770833333333</v>
      </c>
      <c r="J300" s="111">
        <v>0</v>
      </c>
      <c r="K300" s="110">
        <v>0</v>
      </c>
      <c r="L300" s="110">
        <v>12353.17</v>
      </c>
      <c r="M300" s="112" t="s">
        <v>568</v>
      </c>
    </row>
    <row r="301" spans="1:13" x14ac:dyDescent="0.25">
      <c r="A301" s="97" t="s">
        <v>563</v>
      </c>
      <c r="B301" s="98" t="s">
        <v>564</v>
      </c>
      <c r="C301" s="98" t="s">
        <v>884</v>
      </c>
      <c r="D301" s="98" t="s">
        <v>741</v>
      </c>
      <c r="E301" s="98" t="s">
        <v>574</v>
      </c>
      <c r="F301" s="99">
        <v>45012</v>
      </c>
      <c r="G301" s="100">
        <v>12353.17</v>
      </c>
      <c r="H301" s="101">
        <v>4</v>
      </c>
      <c r="I301" s="102">
        <v>257.35770833333333</v>
      </c>
      <c r="J301" s="103">
        <v>0</v>
      </c>
      <c r="K301" s="102">
        <v>0</v>
      </c>
      <c r="L301" s="102">
        <v>12353.17</v>
      </c>
      <c r="M301" s="104" t="s">
        <v>568</v>
      </c>
    </row>
    <row r="302" spans="1:13" x14ac:dyDescent="0.25">
      <c r="A302" s="105" t="s">
        <v>563</v>
      </c>
      <c r="B302" s="106" t="s">
        <v>564</v>
      </c>
      <c r="C302" s="106" t="s">
        <v>885</v>
      </c>
      <c r="D302" s="106" t="s">
        <v>741</v>
      </c>
      <c r="E302" s="106" t="s">
        <v>574</v>
      </c>
      <c r="F302" s="107">
        <v>45012</v>
      </c>
      <c r="G302" s="108">
        <v>12353.17</v>
      </c>
      <c r="H302" s="109">
        <v>4</v>
      </c>
      <c r="I302" s="110">
        <v>257.35770833333333</v>
      </c>
      <c r="J302" s="111">
        <v>0</v>
      </c>
      <c r="K302" s="110">
        <v>0</v>
      </c>
      <c r="L302" s="110">
        <v>12353.17</v>
      </c>
      <c r="M302" s="112" t="s">
        <v>568</v>
      </c>
    </row>
    <row r="303" spans="1:13" x14ac:dyDescent="0.25">
      <c r="A303" s="97" t="s">
        <v>563</v>
      </c>
      <c r="B303" s="98" t="s">
        <v>564</v>
      </c>
      <c r="C303" s="98" t="s">
        <v>886</v>
      </c>
      <c r="D303" s="98" t="s">
        <v>741</v>
      </c>
      <c r="E303" s="98" t="s">
        <v>574</v>
      </c>
      <c r="F303" s="99">
        <v>45012</v>
      </c>
      <c r="G303" s="100">
        <v>12353.17</v>
      </c>
      <c r="H303" s="101">
        <v>4</v>
      </c>
      <c r="I303" s="102">
        <v>257.35770833333333</v>
      </c>
      <c r="J303" s="103">
        <v>0</v>
      </c>
      <c r="K303" s="102">
        <v>0</v>
      </c>
      <c r="L303" s="102">
        <v>12353.17</v>
      </c>
      <c r="M303" s="104" t="s">
        <v>568</v>
      </c>
    </row>
    <row r="304" spans="1:13" x14ac:dyDescent="0.25">
      <c r="A304" s="105" t="s">
        <v>563</v>
      </c>
      <c r="B304" s="106" t="s">
        <v>564</v>
      </c>
      <c r="C304" s="106" t="s">
        <v>887</v>
      </c>
      <c r="D304" s="106" t="s">
        <v>741</v>
      </c>
      <c r="E304" s="106" t="s">
        <v>574</v>
      </c>
      <c r="F304" s="107">
        <v>45012</v>
      </c>
      <c r="G304" s="108">
        <v>12353.17</v>
      </c>
      <c r="H304" s="109">
        <v>4</v>
      </c>
      <c r="I304" s="110">
        <v>257.35770833333333</v>
      </c>
      <c r="J304" s="111">
        <v>0</v>
      </c>
      <c r="K304" s="110">
        <v>0</v>
      </c>
      <c r="L304" s="110">
        <v>12353.17</v>
      </c>
      <c r="M304" s="112" t="s">
        <v>568</v>
      </c>
    </row>
    <row r="305" spans="1:13" x14ac:dyDescent="0.25">
      <c r="A305" s="97" t="s">
        <v>563</v>
      </c>
      <c r="B305" s="98" t="s">
        <v>564</v>
      </c>
      <c r="C305" s="98" t="s">
        <v>888</v>
      </c>
      <c r="D305" s="98" t="s">
        <v>741</v>
      </c>
      <c r="E305" s="98" t="s">
        <v>574</v>
      </c>
      <c r="F305" s="99">
        <v>45012</v>
      </c>
      <c r="G305" s="100">
        <v>12353.17</v>
      </c>
      <c r="H305" s="101">
        <v>4</v>
      </c>
      <c r="I305" s="102">
        <v>257.35770833333333</v>
      </c>
      <c r="J305" s="103">
        <v>0</v>
      </c>
      <c r="K305" s="102">
        <v>0</v>
      </c>
      <c r="L305" s="102">
        <v>12353.17</v>
      </c>
      <c r="M305" s="104" t="s">
        <v>568</v>
      </c>
    </row>
    <row r="306" spans="1:13" x14ac:dyDescent="0.25">
      <c r="A306" s="105" t="s">
        <v>563</v>
      </c>
      <c r="B306" s="106" t="s">
        <v>564</v>
      </c>
      <c r="C306" s="106" t="s">
        <v>889</v>
      </c>
      <c r="D306" s="106" t="s">
        <v>741</v>
      </c>
      <c r="E306" s="106" t="s">
        <v>574</v>
      </c>
      <c r="F306" s="107">
        <v>45012</v>
      </c>
      <c r="G306" s="108">
        <v>12353.17</v>
      </c>
      <c r="H306" s="109">
        <v>4</v>
      </c>
      <c r="I306" s="110">
        <v>257.35770833333333</v>
      </c>
      <c r="J306" s="111">
        <v>0</v>
      </c>
      <c r="K306" s="110">
        <v>0</v>
      </c>
      <c r="L306" s="110">
        <v>12353.17</v>
      </c>
      <c r="M306" s="112" t="s">
        <v>568</v>
      </c>
    </row>
    <row r="307" spans="1:13" x14ac:dyDescent="0.25">
      <c r="A307" s="97" t="s">
        <v>563</v>
      </c>
      <c r="B307" s="98" t="s">
        <v>564</v>
      </c>
      <c r="C307" s="98" t="s">
        <v>890</v>
      </c>
      <c r="D307" s="98" t="s">
        <v>741</v>
      </c>
      <c r="E307" s="98" t="s">
        <v>574</v>
      </c>
      <c r="F307" s="99">
        <v>45012</v>
      </c>
      <c r="G307" s="100">
        <v>12353.17</v>
      </c>
      <c r="H307" s="101">
        <v>4</v>
      </c>
      <c r="I307" s="102">
        <v>257.35770833333333</v>
      </c>
      <c r="J307" s="103">
        <v>0</v>
      </c>
      <c r="K307" s="102">
        <v>0</v>
      </c>
      <c r="L307" s="102">
        <v>12353.17</v>
      </c>
      <c r="M307" s="104" t="s">
        <v>568</v>
      </c>
    </row>
    <row r="308" spans="1:13" x14ac:dyDescent="0.25">
      <c r="A308" s="105" t="s">
        <v>563</v>
      </c>
      <c r="B308" s="106" t="s">
        <v>564</v>
      </c>
      <c r="C308" s="106" t="s">
        <v>891</v>
      </c>
      <c r="D308" s="106" t="s">
        <v>741</v>
      </c>
      <c r="E308" s="106" t="s">
        <v>574</v>
      </c>
      <c r="F308" s="107">
        <v>45012</v>
      </c>
      <c r="G308" s="108">
        <v>12353.17</v>
      </c>
      <c r="H308" s="109">
        <v>4</v>
      </c>
      <c r="I308" s="110">
        <v>257.35770833333333</v>
      </c>
      <c r="J308" s="111">
        <v>0</v>
      </c>
      <c r="K308" s="110">
        <v>0</v>
      </c>
      <c r="L308" s="110">
        <v>12353.17</v>
      </c>
      <c r="M308" s="112" t="s">
        <v>568</v>
      </c>
    </row>
    <row r="309" spans="1:13" x14ac:dyDescent="0.25">
      <c r="A309" s="97" t="s">
        <v>563</v>
      </c>
      <c r="B309" s="98" t="s">
        <v>564</v>
      </c>
      <c r="C309" s="98" t="s">
        <v>892</v>
      </c>
      <c r="D309" s="98" t="s">
        <v>741</v>
      </c>
      <c r="E309" s="98" t="s">
        <v>574</v>
      </c>
      <c r="F309" s="99">
        <v>45012</v>
      </c>
      <c r="G309" s="100">
        <v>12353.17</v>
      </c>
      <c r="H309" s="101">
        <v>4</v>
      </c>
      <c r="I309" s="102">
        <v>257.35770833333333</v>
      </c>
      <c r="J309" s="103">
        <v>0</v>
      </c>
      <c r="K309" s="102">
        <v>0</v>
      </c>
      <c r="L309" s="102">
        <v>12353.17</v>
      </c>
      <c r="M309" s="104" t="s">
        <v>568</v>
      </c>
    </row>
    <row r="310" spans="1:13" x14ac:dyDescent="0.25">
      <c r="A310" s="105" t="s">
        <v>563</v>
      </c>
      <c r="B310" s="106" t="s">
        <v>564</v>
      </c>
      <c r="C310" s="106" t="s">
        <v>893</v>
      </c>
      <c r="D310" s="106" t="s">
        <v>741</v>
      </c>
      <c r="E310" s="106" t="s">
        <v>574</v>
      </c>
      <c r="F310" s="107">
        <v>45012</v>
      </c>
      <c r="G310" s="108">
        <v>12353.17</v>
      </c>
      <c r="H310" s="109">
        <v>4</v>
      </c>
      <c r="I310" s="110">
        <v>257.35770833333333</v>
      </c>
      <c r="J310" s="111">
        <v>0</v>
      </c>
      <c r="K310" s="110">
        <v>0</v>
      </c>
      <c r="L310" s="110">
        <v>12353.17</v>
      </c>
      <c r="M310" s="112" t="s">
        <v>568</v>
      </c>
    </row>
    <row r="311" spans="1:13" x14ac:dyDescent="0.25">
      <c r="A311" s="97" t="s">
        <v>563</v>
      </c>
      <c r="B311" s="98" t="s">
        <v>564</v>
      </c>
      <c r="C311" s="98" t="s">
        <v>894</v>
      </c>
      <c r="D311" s="98" t="s">
        <v>741</v>
      </c>
      <c r="E311" s="98" t="s">
        <v>574</v>
      </c>
      <c r="F311" s="99">
        <v>45012</v>
      </c>
      <c r="G311" s="100">
        <v>12353.17</v>
      </c>
      <c r="H311" s="101">
        <v>4</v>
      </c>
      <c r="I311" s="102">
        <v>257.35770833333333</v>
      </c>
      <c r="J311" s="103">
        <v>0</v>
      </c>
      <c r="K311" s="102">
        <v>0</v>
      </c>
      <c r="L311" s="102">
        <v>12353.17</v>
      </c>
      <c r="M311" s="104" t="s">
        <v>568</v>
      </c>
    </row>
    <row r="312" spans="1:13" x14ac:dyDescent="0.25">
      <c r="A312" s="105" t="s">
        <v>563</v>
      </c>
      <c r="B312" s="106" t="s">
        <v>564</v>
      </c>
      <c r="C312" s="106" t="s">
        <v>895</v>
      </c>
      <c r="D312" s="106" t="s">
        <v>741</v>
      </c>
      <c r="E312" s="106" t="s">
        <v>574</v>
      </c>
      <c r="F312" s="107">
        <v>45012</v>
      </c>
      <c r="G312" s="108">
        <v>12353.17</v>
      </c>
      <c r="H312" s="109">
        <v>4</v>
      </c>
      <c r="I312" s="110">
        <v>257.35770833333333</v>
      </c>
      <c r="J312" s="111">
        <v>0</v>
      </c>
      <c r="K312" s="110">
        <v>0</v>
      </c>
      <c r="L312" s="110">
        <v>12353.17</v>
      </c>
      <c r="M312" s="112" t="s">
        <v>568</v>
      </c>
    </row>
    <row r="313" spans="1:13" x14ac:dyDescent="0.25">
      <c r="A313" s="97" t="s">
        <v>563</v>
      </c>
      <c r="B313" s="98" t="s">
        <v>564</v>
      </c>
      <c r="C313" s="98" t="s">
        <v>896</v>
      </c>
      <c r="D313" s="98" t="s">
        <v>741</v>
      </c>
      <c r="E313" s="98" t="s">
        <v>574</v>
      </c>
      <c r="F313" s="99">
        <v>45012</v>
      </c>
      <c r="G313" s="100">
        <v>12353.17</v>
      </c>
      <c r="H313" s="101">
        <v>4</v>
      </c>
      <c r="I313" s="102">
        <v>257.35770833333333</v>
      </c>
      <c r="J313" s="103">
        <v>0</v>
      </c>
      <c r="K313" s="102">
        <v>0</v>
      </c>
      <c r="L313" s="102">
        <v>12353.17</v>
      </c>
      <c r="M313" s="104" t="s">
        <v>568</v>
      </c>
    </row>
    <row r="314" spans="1:13" x14ac:dyDescent="0.25">
      <c r="A314" s="105" t="s">
        <v>563</v>
      </c>
      <c r="B314" s="106" t="s">
        <v>564</v>
      </c>
      <c r="C314" s="106" t="s">
        <v>897</v>
      </c>
      <c r="D314" s="106" t="s">
        <v>741</v>
      </c>
      <c r="E314" s="106" t="s">
        <v>574</v>
      </c>
      <c r="F314" s="107">
        <v>45012</v>
      </c>
      <c r="G314" s="108">
        <v>12353.17</v>
      </c>
      <c r="H314" s="109">
        <v>4</v>
      </c>
      <c r="I314" s="110">
        <v>257.35770833333333</v>
      </c>
      <c r="J314" s="111">
        <v>0</v>
      </c>
      <c r="K314" s="110">
        <v>0</v>
      </c>
      <c r="L314" s="110">
        <v>12353.17</v>
      </c>
      <c r="M314" s="112" t="s">
        <v>568</v>
      </c>
    </row>
    <row r="315" spans="1:13" x14ac:dyDescent="0.25">
      <c r="A315" s="97" t="s">
        <v>563</v>
      </c>
      <c r="B315" s="98" t="s">
        <v>564</v>
      </c>
      <c r="C315" s="98" t="s">
        <v>898</v>
      </c>
      <c r="D315" s="98" t="s">
        <v>741</v>
      </c>
      <c r="E315" s="98" t="s">
        <v>574</v>
      </c>
      <c r="F315" s="99">
        <v>45012</v>
      </c>
      <c r="G315" s="100">
        <v>12353.17</v>
      </c>
      <c r="H315" s="101">
        <v>4</v>
      </c>
      <c r="I315" s="102">
        <v>257.35770833333333</v>
      </c>
      <c r="J315" s="103">
        <v>0</v>
      </c>
      <c r="K315" s="102">
        <v>0</v>
      </c>
      <c r="L315" s="102">
        <v>12353.17</v>
      </c>
      <c r="M315" s="104" t="s">
        <v>568</v>
      </c>
    </row>
    <row r="316" spans="1:13" x14ac:dyDescent="0.25">
      <c r="A316" s="105" t="s">
        <v>563</v>
      </c>
      <c r="B316" s="106" t="s">
        <v>564</v>
      </c>
      <c r="C316" s="106" t="s">
        <v>899</v>
      </c>
      <c r="D316" s="106" t="s">
        <v>741</v>
      </c>
      <c r="E316" s="106" t="s">
        <v>574</v>
      </c>
      <c r="F316" s="107">
        <v>45012</v>
      </c>
      <c r="G316" s="108">
        <v>12353.17</v>
      </c>
      <c r="H316" s="109">
        <v>4</v>
      </c>
      <c r="I316" s="110">
        <v>257.35770833333333</v>
      </c>
      <c r="J316" s="111">
        <v>0</v>
      </c>
      <c r="K316" s="110">
        <v>0</v>
      </c>
      <c r="L316" s="110">
        <v>12353.17</v>
      </c>
      <c r="M316" s="112" t="s">
        <v>568</v>
      </c>
    </row>
    <row r="317" spans="1:13" x14ac:dyDescent="0.25">
      <c r="A317" s="97" t="s">
        <v>563</v>
      </c>
      <c r="B317" s="98" t="s">
        <v>564</v>
      </c>
      <c r="C317" s="98" t="s">
        <v>900</v>
      </c>
      <c r="D317" s="98" t="s">
        <v>741</v>
      </c>
      <c r="E317" s="98" t="s">
        <v>574</v>
      </c>
      <c r="F317" s="99">
        <v>45012</v>
      </c>
      <c r="G317" s="100">
        <v>12353.17</v>
      </c>
      <c r="H317" s="101">
        <v>4</v>
      </c>
      <c r="I317" s="102">
        <v>257.35770833333333</v>
      </c>
      <c r="J317" s="103">
        <v>0</v>
      </c>
      <c r="K317" s="102">
        <v>0</v>
      </c>
      <c r="L317" s="102">
        <v>12353.17</v>
      </c>
      <c r="M317" s="104" t="s">
        <v>568</v>
      </c>
    </row>
    <row r="318" spans="1:13" x14ac:dyDescent="0.25">
      <c r="A318" s="105" t="s">
        <v>563</v>
      </c>
      <c r="B318" s="106" t="s">
        <v>564</v>
      </c>
      <c r="C318" s="106" t="s">
        <v>901</v>
      </c>
      <c r="D318" s="106" t="s">
        <v>741</v>
      </c>
      <c r="E318" s="106" t="s">
        <v>574</v>
      </c>
      <c r="F318" s="107">
        <v>45012</v>
      </c>
      <c r="G318" s="108">
        <v>12353.17</v>
      </c>
      <c r="H318" s="109">
        <v>4</v>
      </c>
      <c r="I318" s="110">
        <v>257.35770833333333</v>
      </c>
      <c r="J318" s="111">
        <v>0</v>
      </c>
      <c r="K318" s="110">
        <v>0</v>
      </c>
      <c r="L318" s="110">
        <v>12353.17</v>
      </c>
      <c r="M318" s="112" t="s">
        <v>568</v>
      </c>
    </row>
    <row r="319" spans="1:13" x14ac:dyDescent="0.25">
      <c r="A319" s="97" t="s">
        <v>563</v>
      </c>
      <c r="B319" s="98" t="s">
        <v>564</v>
      </c>
      <c r="C319" s="98" t="s">
        <v>902</v>
      </c>
      <c r="D319" s="98" t="s">
        <v>741</v>
      </c>
      <c r="E319" s="98" t="s">
        <v>574</v>
      </c>
      <c r="F319" s="99">
        <v>45012</v>
      </c>
      <c r="G319" s="100">
        <v>12353.17</v>
      </c>
      <c r="H319" s="101">
        <v>4</v>
      </c>
      <c r="I319" s="102">
        <v>257.35770833333333</v>
      </c>
      <c r="J319" s="103">
        <v>0</v>
      </c>
      <c r="K319" s="102">
        <v>0</v>
      </c>
      <c r="L319" s="102">
        <v>12353.17</v>
      </c>
      <c r="M319" s="104" t="s">
        <v>568</v>
      </c>
    </row>
    <row r="320" spans="1:13" x14ac:dyDescent="0.25">
      <c r="A320" s="105" t="s">
        <v>563</v>
      </c>
      <c r="B320" s="106" t="s">
        <v>564</v>
      </c>
      <c r="C320" s="106" t="s">
        <v>903</v>
      </c>
      <c r="D320" s="106" t="s">
        <v>741</v>
      </c>
      <c r="E320" s="106" t="s">
        <v>574</v>
      </c>
      <c r="F320" s="107">
        <v>45012</v>
      </c>
      <c r="G320" s="108">
        <v>12353.17</v>
      </c>
      <c r="H320" s="109">
        <v>4</v>
      </c>
      <c r="I320" s="110">
        <v>257.35770833333333</v>
      </c>
      <c r="J320" s="111">
        <v>0</v>
      </c>
      <c r="K320" s="110">
        <v>0</v>
      </c>
      <c r="L320" s="110">
        <v>12353.17</v>
      </c>
      <c r="M320" s="112" t="s">
        <v>568</v>
      </c>
    </row>
    <row r="321" spans="1:13" x14ac:dyDescent="0.25">
      <c r="A321" s="97" t="s">
        <v>563</v>
      </c>
      <c r="B321" s="98" t="s">
        <v>564</v>
      </c>
      <c r="C321" s="98" t="s">
        <v>904</v>
      </c>
      <c r="D321" s="98" t="s">
        <v>741</v>
      </c>
      <c r="E321" s="98" t="s">
        <v>574</v>
      </c>
      <c r="F321" s="99">
        <v>45012</v>
      </c>
      <c r="G321" s="100">
        <v>12353.17</v>
      </c>
      <c r="H321" s="101">
        <v>4</v>
      </c>
      <c r="I321" s="102">
        <v>257.35770833333333</v>
      </c>
      <c r="J321" s="103">
        <v>0</v>
      </c>
      <c r="K321" s="102">
        <v>0</v>
      </c>
      <c r="L321" s="102">
        <v>12353.17</v>
      </c>
      <c r="M321" s="104" t="s">
        <v>568</v>
      </c>
    </row>
    <row r="322" spans="1:13" x14ac:dyDescent="0.25">
      <c r="A322" s="105" t="s">
        <v>563</v>
      </c>
      <c r="B322" s="106" t="s">
        <v>564</v>
      </c>
      <c r="C322" s="106" t="s">
        <v>905</v>
      </c>
      <c r="D322" s="106" t="s">
        <v>741</v>
      </c>
      <c r="E322" s="106" t="s">
        <v>574</v>
      </c>
      <c r="F322" s="107">
        <v>45012</v>
      </c>
      <c r="G322" s="108">
        <v>12353.17</v>
      </c>
      <c r="H322" s="109">
        <v>4</v>
      </c>
      <c r="I322" s="110">
        <v>257.35770833333333</v>
      </c>
      <c r="J322" s="111">
        <v>0</v>
      </c>
      <c r="K322" s="110">
        <v>0</v>
      </c>
      <c r="L322" s="110">
        <v>12353.17</v>
      </c>
      <c r="M322" s="112" t="s">
        <v>568</v>
      </c>
    </row>
    <row r="323" spans="1:13" x14ac:dyDescent="0.25">
      <c r="A323" s="97" t="s">
        <v>563</v>
      </c>
      <c r="B323" s="98" t="s">
        <v>564</v>
      </c>
      <c r="C323" s="98" t="s">
        <v>906</v>
      </c>
      <c r="D323" s="98" t="s">
        <v>741</v>
      </c>
      <c r="E323" s="98" t="s">
        <v>574</v>
      </c>
      <c r="F323" s="99">
        <v>45012</v>
      </c>
      <c r="G323" s="100">
        <v>12353.17</v>
      </c>
      <c r="H323" s="101">
        <v>4</v>
      </c>
      <c r="I323" s="102">
        <v>257.35770833333333</v>
      </c>
      <c r="J323" s="103">
        <v>0</v>
      </c>
      <c r="K323" s="102">
        <v>0</v>
      </c>
      <c r="L323" s="102">
        <v>12353.17</v>
      </c>
      <c r="M323" s="104" t="s">
        <v>568</v>
      </c>
    </row>
    <row r="324" spans="1:13" x14ac:dyDescent="0.25">
      <c r="A324" s="105" t="s">
        <v>563</v>
      </c>
      <c r="B324" s="106" t="s">
        <v>564</v>
      </c>
      <c r="C324" s="106" t="s">
        <v>907</v>
      </c>
      <c r="D324" s="106" t="s">
        <v>741</v>
      </c>
      <c r="E324" s="106" t="s">
        <v>574</v>
      </c>
      <c r="F324" s="107">
        <v>45012</v>
      </c>
      <c r="G324" s="108">
        <v>12353.17</v>
      </c>
      <c r="H324" s="109">
        <v>4</v>
      </c>
      <c r="I324" s="110">
        <v>257.35770833333333</v>
      </c>
      <c r="J324" s="111">
        <v>0</v>
      </c>
      <c r="K324" s="110">
        <v>0</v>
      </c>
      <c r="L324" s="110">
        <v>12353.17</v>
      </c>
      <c r="M324" s="112" t="s">
        <v>568</v>
      </c>
    </row>
    <row r="325" spans="1:13" x14ac:dyDescent="0.25">
      <c r="A325" s="97" t="s">
        <v>563</v>
      </c>
      <c r="B325" s="98" t="s">
        <v>564</v>
      </c>
      <c r="C325" s="98" t="s">
        <v>908</v>
      </c>
      <c r="D325" s="98" t="s">
        <v>741</v>
      </c>
      <c r="E325" s="98" t="s">
        <v>574</v>
      </c>
      <c r="F325" s="99">
        <v>45012</v>
      </c>
      <c r="G325" s="100">
        <v>12353.17</v>
      </c>
      <c r="H325" s="101">
        <v>4</v>
      </c>
      <c r="I325" s="102">
        <v>257.35770833333333</v>
      </c>
      <c r="J325" s="103">
        <v>0</v>
      </c>
      <c r="K325" s="102">
        <v>0</v>
      </c>
      <c r="L325" s="102">
        <v>12353.17</v>
      </c>
      <c r="M325" s="104" t="s">
        <v>568</v>
      </c>
    </row>
    <row r="326" spans="1:13" x14ac:dyDescent="0.25">
      <c r="A326" s="105" t="s">
        <v>563</v>
      </c>
      <c r="B326" s="106" t="s">
        <v>564</v>
      </c>
      <c r="C326" s="106" t="s">
        <v>909</v>
      </c>
      <c r="D326" s="106" t="s">
        <v>910</v>
      </c>
      <c r="E326" s="106" t="s">
        <v>574</v>
      </c>
      <c r="F326" s="107">
        <v>45012</v>
      </c>
      <c r="G326" s="108">
        <v>40122.07</v>
      </c>
      <c r="H326" s="109">
        <v>4</v>
      </c>
      <c r="I326" s="110">
        <v>835.87645833333329</v>
      </c>
      <c r="J326" s="111">
        <v>0</v>
      </c>
      <c r="K326" s="110">
        <v>0</v>
      </c>
      <c r="L326" s="110">
        <v>40122.07</v>
      </c>
      <c r="M326" s="112" t="s">
        <v>568</v>
      </c>
    </row>
    <row r="327" spans="1:13" x14ac:dyDescent="0.25">
      <c r="A327" s="97" t="s">
        <v>563</v>
      </c>
      <c r="B327" s="98" t="s">
        <v>564</v>
      </c>
      <c r="C327" s="98" t="s">
        <v>911</v>
      </c>
      <c r="D327" s="98" t="s">
        <v>910</v>
      </c>
      <c r="E327" s="98" t="s">
        <v>574</v>
      </c>
      <c r="F327" s="99">
        <v>45012</v>
      </c>
      <c r="G327" s="100">
        <v>40122.07</v>
      </c>
      <c r="H327" s="101">
        <v>4</v>
      </c>
      <c r="I327" s="102">
        <v>835.87645833333329</v>
      </c>
      <c r="J327" s="103">
        <v>0</v>
      </c>
      <c r="K327" s="102">
        <v>0</v>
      </c>
      <c r="L327" s="102">
        <v>40122.07</v>
      </c>
      <c r="M327" s="104" t="s">
        <v>568</v>
      </c>
    </row>
    <row r="328" spans="1:13" x14ac:dyDescent="0.25">
      <c r="A328" s="105" t="s">
        <v>563</v>
      </c>
      <c r="B328" s="106" t="s">
        <v>564</v>
      </c>
      <c r="C328" s="106" t="s">
        <v>912</v>
      </c>
      <c r="D328" s="106" t="s">
        <v>910</v>
      </c>
      <c r="E328" s="106" t="s">
        <v>574</v>
      </c>
      <c r="F328" s="107">
        <v>45012</v>
      </c>
      <c r="G328" s="108">
        <v>40122.07</v>
      </c>
      <c r="H328" s="109">
        <v>4</v>
      </c>
      <c r="I328" s="110">
        <v>835.87645833333329</v>
      </c>
      <c r="J328" s="111">
        <v>0</v>
      </c>
      <c r="K328" s="110">
        <v>0</v>
      </c>
      <c r="L328" s="110">
        <v>40122.07</v>
      </c>
      <c r="M328" s="112" t="s">
        <v>568</v>
      </c>
    </row>
    <row r="329" spans="1:13" x14ac:dyDescent="0.25">
      <c r="A329" s="97" t="s">
        <v>563</v>
      </c>
      <c r="B329" s="98" t="s">
        <v>564</v>
      </c>
      <c r="C329" s="98" t="s">
        <v>913</v>
      </c>
      <c r="D329" s="98" t="s">
        <v>910</v>
      </c>
      <c r="E329" s="98" t="s">
        <v>574</v>
      </c>
      <c r="F329" s="99">
        <v>45012</v>
      </c>
      <c r="G329" s="100">
        <v>40122.07</v>
      </c>
      <c r="H329" s="101">
        <v>4</v>
      </c>
      <c r="I329" s="102">
        <v>835.87645833333329</v>
      </c>
      <c r="J329" s="103">
        <v>0</v>
      </c>
      <c r="K329" s="102">
        <v>0</v>
      </c>
      <c r="L329" s="102">
        <v>40122.07</v>
      </c>
      <c r="M329" s="104" t="s">
        <v>568</v>
      </c>
    </row>
    <row r="330" spans="1:13" x14ac:dyDescent="0.25">
      <c r="A330" s="105" t="s">
        <v>563</v>
      </c>
      <c r="B330" s="106" t="s">
        <v>564</v>
      </c>
      <c r="C330" s="106" t="s">
        <v>914</v>
      </c>
      <c r="D330" s="106" t="s">
        <v>910</v>
      </c>
      <c r="E330" s="106" t="s">
        <v>574</v>
      </c>
      <c r="F330" s="107">
        <v>45012</v>
      </c>
      <c r="G330" s="108">
        <v>40122.07</v>
      </c>
      <c r="H330" s="109">
        <v>4</v>
      </c>
      <c r="I330" s="110">
        <v>835.87645833333329</v>
      </c>
      <c r="J330" s="111">
        <v>0</v>
      </c>
      <c r="K330" s="110">
        <v>0</v>
      </c>
      <c r="L330" s="110">
        <v>40122.07</v>
      </c>
      <c r="M330" s="112" t="s">
        <v>568</v>
      </c>
    </row>
    <row r="331" spans="1:13" x14ac:dyDescent="0.25">
      <c r="A331" s="97" t="s">
        <v>563</v>
      </c>
      <c r="B331" s="98" t="s">
        <v>564</v>
      </c>
      <c r="C331" s="98" t="s">
        <v>915</v>
      </c>
      <c r="D331" s="98" t="s">
        <v>910</v>
      </c>
      <c r="E331" s="98" t="s">
        <v>574</v>
      </c>
      <c r="F331" s="99">
        <v>45012</v>
      </c>
      <c r="G331" s="100">
        <v>40122.07</v>
      </c>
      <c r="H331" s="101">
        <v>4</v>
      </c>
      <c r="I331" s="102">
        <v>835.87645833333329</v>
      </c>
      <c r="J331" s="103">
        <v>0</v>
      </c>
      <c r="K331" s="102">
        <v>0</v>
      </c>
      <c r="L331" s="102">
        <v>40122.07</v>
      </c>
      <c r="M331" s="104" t="s">
        <v>568</v>
      </c>
    </row>
    <row r="332" spans="1:13" x14ac:dyDescent="0.25">
      <c r="A332" s="105" t="s">
        <v>563</v>
      </c>
      <c r="B332" s="106" t="s">
        <v>564</v>
      </c>
      <c r="C332" s="106" t="s">
        <v>916</v>
      </c>
      <c r="D332" s="106" t="s">
        <v>910</v>
      </c>
      <c r="E332" s="106" t="s">
        <v>574</v>
      </c>
      <c r="F332" s="107">
        <v>45012</v>
      </c>
      <c r="G332" s="108">
        <v>40122.07</v>
      </c>
      <c r="H332" s="109">
        <v>4</v>
      </c>
      <c r="I332" s="110">
        <v>835.87645833333329</v>
      </c>
      <c r="J332" s="111">
        <v>0</v>
      </c>
      <c r="K332" s="110">
        <v>0</v>
      </c>
      <c r="L332" s="110">
        <v>40122.07</v>
      </c>
      <c r="M332" s="112" t="s">
        <v>568</v>
      </c>
    </row>
    <row r="333" spans="1:13" x14ac:dyDescent="0.25">
      <c r="A333" s="97" t="s">
        <v>563</v>
      </c>
      <c r="B333" s="98" t="s">
        <v>564</v>
      </c>
      <c r="C333" s="98" t="s">
        <v>917</v>
      </c>
      <c r="D333" s="98" t="s">
        <v>910</v>
      </c>
      <c r="E333" s="98" t="s">
        <v>574</v>
      </c>
      <c r="F333" s="99">
        <v>45012</v>
      </c>
      <c r="G333" s="100">
        <v>40122.07</v>
      </c>
      <c r="H333" s="101">
        <v>4</v>
      </c>
      <c r="I333" s="102">
        <v>835.87645833333329</v>
      </c>
      <c r="J333" s="103">
        <v>0</v>
      </c>
      <c r="K333" s="102">
        <v>0</v>
      </c>
      <c r="L333" s="102">
        <v>40122.07</v>
      </c>
      <c r="M333" s="104" t="s">
        <v>568</v>
      </c>
    </row>
    <row r="334" spans="1:13" x14ac:dyDescent="0.25">
      <c r="A334" s="105" t="s">
        <v>563</v>
      </c>
      <c r="B334" s="106" t="s">
        <v>564</v>
      </c>
      <c r="C334" s="106" t="s">
        <v>918</v>
      </c>
      <c r="D334" s="106" t="s">
        <v>910</v>
      </c>
      <c r="E334" s="106" t="s">
        <v>574</v>
      </c>
      <c r="F334" s="107">
        <v>45012</v>
      </c>
      <c r="G334" s="108">
        <v>40122.07</v>
      </c>
      <c r="H334" s="109">
        <v>4</v>
      </c>
      <c r="I334" s="110">
        <v>835.87645833333329</v>
      </c>
      <c r="J334" s="111">
        <v>0</v>
      </c>
      <c r="K334" s="110">
        <v>0</v>
      </c>
      <c r="L334" s="110">
        <v>40122.07</v>
      </c>
      <c r="M334" s="112" t="s">
        <v>568</v>
      </c>
    </row>
    <row r="335" spans="1:13" x14ac:dyDescent="0.25">
      <c r="A335" s="97" t="s">
        <v>563</v>
      </c>
      <c r="B335" s="98" t="s">
        <v>564</v>
      </c>
      <c r="C335" s="98" t="s">
        <v>919</v>
      </c>
      <c r="D335" s="98" t="s">
        <v>910</v>
      </c>
      <c r="E335" s="98" t="s">
        <v>574</v>
      </c>
      <c r="F335" s="99">
        <v>45012</v>
      </c>
      <c r="G335" s="100">
        <v>40122.07</v>
      </c>
      <c r="H335" s="101">
        <v>4</v>
      </c>
      <c r="I335" s="102">
        <v>835.87645833333329</v>
      </c>
      <c r="J335" s="103">
        <v>0</v>
      </c>
      <c r="K335" s="102">
        <v>0</v>
      </c>
      <c r="L335" s="102">
        <v>40122.07</v>
      </c>
      <c r="M335" s="104" t="s">
        <v>568</v>
      </c>
    </row>
    <row r="336" spans="1:13" x14ac:dyDescent="0.25">
      <c r="A336" s="105" t="s">
        <v>563</v>
      </c>
      <c r="B336" s="106" t="s">
        <v>564</v>
      </c>
      <c r="C336" s="106" t="s">
        <v>920</v>
      </c>
      <c r="D336" s="106" t="s">
        <v>921</v>
      </c>
      <c r="E336" s="106" t="s">
        <v>574</v>
      </c>
      <c r="F336" s="107">
        <v>45012</v>
      </c>
      <c r="G336" s="108">
        <v>2404.66</v>
      </c>
      <c r="H336" s="109">
        <v>4</v>
      </c>
      <c r="I336" s="110">
        <v>50.09708333333333</v>
      </c>
      <c r="J336" s="111">
        <v>0</v>
      </c>
      <c r="K336" s="110">
        <v>0</v>
      </c>
      <c r="L336" s="110">
        <v>2404.66</v>
      </c>
      <c r="M336" s="112" t="s">
        <v>568</v>
      </c>
    </row>
    <row r="337" spans="1:13" x14ac:dyDescent="0.25">
      <c r="A337" s="97" t="s">
        <v>563</v>
      </c>
      <c r="B337" s="98" t="s">
        <v>564</v>
      </c>
      <c r="C337" s="98" t="s">
        <v>922</v>
      </c>
      <c r="D337" s="98" t="s">
        <v>921</v>
      </c>
      <c r="E337" s="98" t="s">
        <v>574</v>
      </c>
      <c r="F337" s="99">
        <v>45012</v>
      </c>
      <c r="G337" s="100">
        <v>2404.66</v>
      </c>
      <c r="H337" s="101">
        <v>4</v>
      </c>
      <c r="I337" s="102">
        <v>50.09708333333333</v>
      </c>
      <c r="J337" s="103">
        <v>0</v>
      </c>
      <c r="K337" s="102">
        <v>0</v>
      </c>
      <c r="L337" s="102">
        <v>2404.66</v>
      </c>
      <c r="M337" s="104" t="s">
        <v>568</v>
      </c>
    </row>
    <row r="338" spans="1:13" x14ac:dyDescent="0.25">
      <c r="A338" s="105" t="s">
        <v>563</v>
      </c>
      <c r="B338" s="106" t="s">
        <v>564</v>
      </c>
      <c r="C338" s="106" t="s">
        <v>923</v>
      </c>
      <c r="D338" s="106" t="s">
        <v>921</v>
      </c>
      <c r="E338" s="106" t="s">
        <v>574</v>
      </c>
      <c r="F338" s="107">
        <v>45012</v>
      </c>
      <c r="G338" s="108">
        <v>2404.66</v>
      </c>
      <c r="H338" s="109">
        <v>4</v>
      </c>
      <c r="I338" s="110">
        <v>50.09708333333333</v>
      </c>
      <c r="J338" s="111">
        <v>0</v>
      </c>
      <c r="K338" s="110">
        <v>0</v>
      </c>
      <c r="L338" s="110">
        <v>2404.66</v>
      </c>
      <c r="M338" s="112" t="s">
        <v>568</v>
      </c>
    </row>
    <row r="339" spans="1:13" x14ac:dyDescent="0.25">
      <c r="A339" s="97" t="s">
        <v>563</v>
      </c>
      <c r="B339" s="98" t="s">
        <v>564</v>
      </c>
      <c r="C339" s="98" t="s">
        <v>924</v>
      </c>
      <c r="D339" s="98" t="s">
        <v>921</v>
      </c>
      <c r="E339" s="98" t="s">
        <v>574</v>
      </c>
      <c r="F339" s="99">
        <v>45012</v>
      </c>
      <c r="G339" s="100">
        <v>2404.66</v>
      </c>
      <c r="H339" s="101">
        <v>4</v>
      </c>
      <c r="I339" s="102">
        <v>50.09708333333333</v>
      </c>
      <c r="J339" s="103">
        <v>0</v>
      </c>
      <c r="K339" s="102">
        <v>0</v>
      </c>
      <c r="L339" s="102">
        <v>2404.66</v>
      </c>
      <c r="M339" s="104" t="s">
        <v>568</v>
      </c>
    </row>
    <row r="340" spans="1:13" x14ac:dyDescent="0.25">
      <c r="A340" s="105" t="s">
        <v>563</v>
      </c>
      <c r="B340" s="106" t="s">
        <v>564</v>
      </c>
      <c r="C340" s="106" t="s">
        <v>925</v>
      </c>
      <c r="D340" s="106" t="s">
        <v>921</v>
      </c>
      <c r="E340" s="106" t="s">
        <v>574</v>
      </c>
      <c r="F340" s="107">
        <v>45012</v>
      </c>
      <c r="G340" s="108">
        <v>2404.66</v>
      </c>
      <c r="H340" s="109">
        <v>4</v>
      </c>
      <c r="I340" s="110">
        <v>50.09708333333333</v>
      </c>
      <c r="J340" s="111">
        <v>0</v>
      </c>
      <c r="K340" s="110">
        <v>0</v>
      </c>
      <c r="L340" s="110">
        <v>2404.66</v>
      </c>
      <c r="M340" s="112" t="s">
        <v>568</v>
      </c>
    </row>
    <row r="341" spans="1:13" x14ac:dyDescent="0.25">
      <c r="A341" s="97" t="s">
        <v>563</v>
      </c>
      <c r="B341" s="98" t="s">
        <v>564</v>
      </c>
      <c r="C341" s="98" t="s">
        <v>926</v>
      </c>
      <c r="D341" s="98" t="s">
        <v>921</v>
      </c>
      <c r="E341" s="98" t="s">
        <v>574</v>
      </c>
      <c r="F341" s="99">
        <v>45012</v>
      </c>
      <c r="G341" s="100">
        <v>2404.66</v>
      </c>
      <c r="H341" s="101">
        <v>4</v>
      </c>
      <c r="I341" s="102">
        <v>50.09708333333333</v>
      </c>
      <c r="J341" s="103">
        <v>0</v>
      </c>
      <c r="K341" s="102">
        <v>0</v>
      </c>
      <c r="L341" s="102">
        <v>2404.66</v>
      </c>
      <c r="M341" s="104" t="s">
        <v>568</v>
      </c>
    </row>
    <row r="342" spans="1:13" x14ac:dyDescent="0.25">
      <c r="A342" s="105" t="s">
        <v>563</v>
      </c>
      <c r="B342" s="106" t="s">
        <v>564</v>
      </c>
      <c r="C342" s="106" t="s">
        <v>927</v>
      </c>
      <c r="D342" s="106" t="s">
        <v>921</v>
      </c>
      <c r="E342" s="106" t="s">
        <v>574</v>
      </c>
      <c r="F342" s="107">
        <v>45012</v>
      </c>
      <c r="G342" s="108">
        <v>2404.66</v>
      </c>
      <c r="H342" s="109">
        <v>4</v>
      </c>
      <c r="I342" s="110">
        <v>50.09708333333333</v>
      </c>
      <c r="J342" s="111">
        <v>0</v>
      </c>
      <c r="K342" s="110">
        <v>0</v>
      </c>
      <c r="L342" s="110">
        <v>2404.66</v>
      </c>
      <c r="M342" s="112" t="s">
        <v>568</v>
      </c>
    </row>
    <row r="343" spans="1:13" x14ac:dyDescent="0.25">
      <c r="A343" s="97" t="s">
        <v>563</v>
      </c>
      <c r="B343" s="98" t="s">
        <v>564</v>
      </c>
      <c r="C343" s="98" t="s">
        <v>928</v>
      </c>
      <c r="D343" s="98" t="s">
        <v>921</v>
      </c>
      <c r="E343" s="98" t="s">
        <v>574</v>
      </c>
      <c r="F343" s="99">
        <v>45012</v>
      </c>
      <c r="G343" s="100">
        <v>2404.66</v>
      </c>
      <c r="H343" s="101">
        <v>4</v>
      </c>
      <c r="I343" s="102">
        <v>50.09708333333333</v>
      </c>
      <c r="J343" s="103">
        <v>0</v>
      </c>
      <c r="K343" s="102">
        <v>0</v>
      </c>
      <c r="L343" s="102">
        <v>2404.66</v>
      </c>
      <c r="M343" s="104" t="s">
        <v>568</v>
      </c>
    </row>
    <row r="344" spans="1:13" x14ac:dyDescent="0.25">
      <c r="A344" s="105" t="s">
        <v>563</v>
      </c>
      <c r="B344" s="106" t="s">
        <v>564</v>
      </c>
      <c r="C344" s="106" t="s">
        <v>929</v>
      </c>
      <c r="D344" s="106" t="s">
        <v>921</v>
      </c>
      <c r="E344" s="106" t="s">
        <v>574</v>
      </c>
      <c r="F344" s="107">
        <v>45012</v>
      </c>
      <c r="G344" s="108">
        <v>2404.66</v>
      </c>
      <c r="H344" s="109">
        <v>4</v>
      </c>
      <c r="I344" s="110">
        <v>50.09708333333333</v>
      </c>
      <c r="J344" s="111">
        <v>0</v>
      </c>
      <c r="K344" s="110">
        <v>0</v>
      </c>
      <c r="L344" s="110">
        <v>2404.66</v>
      </c>
      <c r="M344" s="112" t="s">
        <v>568</v>
      </c>
    </row>
    <row r="345" spans="1:13" x14ac:dyDescent="0.25">
      <c r="A345" s="97" t="s">
        <v>563</v>
      </c>
      <c r="B345" s="98" t="s">
        <v>564</v>
      </c>
      <c r="C345" s="98" t="s">
        <v>930</v>
      </c>
      <c r="D345" s="98" t="s">
        <v>921</v>
      </c>
      <c r="E345" s="98" t="s">
        <v>574</v>
      </c>
      <c r="F345" s="99">
        <v>45012</v>
      </c>
      <c r="G345" s="100">
        <v>2404.66</v>
      </c>
      <c r="H345" s="101">
        <v>4</v>
      </c>
      <c r="I345" s="102">
        <v>50.09708333333333</v>
      </c>
      <c r="J345" s="103">
        <v>0</v>
      </c>
      <c r="K345" s="102">
        <v>0</v>
      </c>
      <c r="L345" s="102">
        <v>2404.66</v>
      </c>
      <c r="M345" s="104" t="s">
        <v>568</v>
      </c>
    </row>
    <row r="346" spans="1:13" x14ac:dyDescent="0.25">
      <c r="A346" s="105" t="s">
        <v>563</v>
      </c>
      <c r="B346" s="106" t="s">
        <v>564</v>
      </c>
      <c r="C346" s="106" t="s">
        <v>931</v>
      </c>
      <c r="D346" s="106" t="s">
        <v>921</v>
      </c>
      <c r="E346" s="106" t="s">
        <v>574</v>
      </c>
      <c r="F346" s="107">
        <v>45012</v>
      </c>
      <c r="G346" s="108">
        <v>2404.66</v>
      </c>
      <c r="H346" s="109">
        <v>4</v>
      </c>
      <c r="I346" s="110">
        <v>50.09708333333333</v>
      </c>
      <c r="J346" s="111">
        <v>0</v>
      </c>
      <c r="K346" s="110">
        <v>0</v>
      </c>
      <c r="L346" s="110">
        <v>2404.66</v>
      </c>
      <c r="M346" s="112" t="s">
        <v>568</v>
      </c>
    </row>
    <row r="347" spans="1:13" x14ac:dyDescent="0.25">
      <c r="A347" s="97" t="s">
        <v>563</v>
      </c>
      <c r="B347" s="98" t="s">
        <v>564</v>
      </c>
      <c r="C347" s="98" t="s">
        <v>932</v>
      </c>
      <c r="D347" s="98" t="s">
        <v>921</v>
      </c>
      <c r="E347" s="98" t="s">
        <v>574</v>
      </c>
      <c r="F347" s="99">
        <v>45012</v>
      </c>
      <c r="G347" s="100">
        <v>2404.66</v>
      </c>
      <c r="H347" s="101">
        <v>4</v>
      </c>
      <c r="I347" s="102">
        <v>50.09708333333333</v>
      </c>
      <c r="J347" s="103">
        <v>0</v>
      </c>
      <c r="K347" s="102">
        <v>0</v>
      </c>
      <c r="L347" s="102">
        <v>2404.66</v>
      </c>
      <c r="M347" s="104" t="s">
        <v>568</v>
      </c>
    </row>
    <row r="348" spans="1:13" ht="28.5" x14ac:dyDescent="0.25">
      <c r="A348" s="105" t="s">
        <v>563</v>
      </c>
      <c r="B348" s="106" t="s">
        <v>564</v>
      </c>
      <c r="C348" s="106" t="s">
        <v>933</v>
      </c>
      <c r="D348" s="106" t="s">
        <v>934</v>
      </c>
      <c r="E348" s="106" t="s">
        <v>574</v>
      </c>
      <c r="F348" s="107">
        <v>45012</v>
      </c>
      <c r="G348" s="108">
        <v>4283.3100000000004</v>
      </c>
      <c r="H348" s="109">
        <v>4</v>
      </c>
      <c r="I348" s="110">
        <v>89.235624999999999</v>
      </c>
      <c r="J348" s="111">
        <v>0</v>
      </c>
      <c r="K348" s="110">
        <v>0</v>
      </c>
      <c r="L348" s="110">
        <v>4283.3100000000004</v>
      </c>
      <c r="M348" s="112" t="s">
        <v>568</v>
      </c>
    </row>
    <row r="349" spans="1:13" ht="28.5" x14ac:dyDescent="0.25">
      <c r="A349" s="97" t="s">
        <v>563</v>
      </c>
      <c r="B349" s="98" t="s">
        <v>564</v>
      </c>
      <c r="C349" s="98" t="s">
        <v>935</v>
      </c>
      <c r="D349" s="98" t="s">
        <v>934</v>
      </c>
      <c r="E349" s="98" t="s">
        <v>574</v>
      </c>
      <c r="F349" s="99">
        <v>45012</v>
      </c>
      <c r="G349" s="100">
        <v>4283.3100000000004</v>
      </c>
      <c r="H349" s="101">
        <v>4</v>
      </c>
      <c r="I349" s="102">
        <v>89.235624999999999</v>
      </c>
      <c r="J349" s="103">
        <v>0</v>
      </c>
      <c r="K349" s="102">
        <v>0</v>
      </c>
      <c r="L349" s="102">
        <v>4283.3100000000004</v>
      </c>
      <c r="M349" s="104" t="s">
        <v>568</v>
      </c>
    </row>
    <row r="350" spans="1:13" x14ac:dyDescent="0.25">
      <c r="A350" s="105" t="s">
        <v>563</v>
      </c>
      <c r="B350" s="106" t="s">
        <v>564</v>
      </c>
      <c r="C350" s="106" t="s">
        <v>936</v>
      </c>
      <c r="D350" s="106" t="s">
        <v>937</v>
      </c>
      <c r="E350" s="106" t="s">
        <v>574</v>
      </c>
      <c r="F350" s="107">
        <v>45012</v>
      </c>
      <c r="G350" s="108">
        <v>6082.77</v>
      </c>
      <c r="H350" s="109">
        <v>4</v>
      </c>
      <c r="I350" s="110">
        <v>126.72437499999999</v>
      </c>
      <c r="J350" s="111">
        <v>0</v>
      </c>
      <c r="K350" s="110">
        <v>0</v>
      </c>
      <c r="L350" s="110">
        <v>6082.77</v>
      </c>
      <c r="M350" s="112" t="s">
        <v>568</v>
      </c>
    </row>
    <row r="351" spans="1:13" x14ac:dyDescent="0.25">
      <c r="A351" s="97" t="s">
        <v>563</v>
      </c>
      <c r="B351" s="98" t="s">
        <v>564</v>
      </c>
      <c r="C351" s="98" t="s">
        <v>938</v>
      </c>
      <c r="D351" s="98" t="s">
        <v>937</v>
      </c>
      <c r="E351" s="98" t="s">
        <v>574</v>
      </c>
      <c r="F351" s="99">
        <v>45012</v>
      </c>
      <c r="G351" s="100">
        <v>6082.77</v>
      </c>
      <c r="H351" s="101">
        <v>4</v>
      </c>
      <c r="I351" s="102">
        <v>126.72437499999999</v>
      </c>
      <c r="J351" s="103">
        <v>0</v>
      </c>
      <c r="K351" s="102">
        <v>0</v>
      </c>
      <c r="L351" s="102">
        <v>6082.77</v>
      </c>
      <c r="M351" s="104" t="s">
        <v>568</v>
      </c>
    </row>
    <row r="352" spans="1:13" x14ac:dyDescent="0.25">
      <c r="A352" s="105" t="s">
        <v>563</v>
      </c>
      <c r="B352" s="106" t="s">
        <v>564</v>
      </c>
      <c r="C352" s="106" t="s">
        <v>939</v>
      </c>
      <c r="D352" s="106" t="s">
        <v>937</v>
      </c>
      <c r="E352" s="106" t="s">
        <v>574</v>
      </c>
      <c r="F352" s="107">
        <v>45012</v>
      </c>
      <c r="G352" s="108">
        <v>6082.77</v>
      </c>
      <c r="H352" s="109">
        <v>4</v>
      </c>
      <c r="I352" s="110">
        <v>126.72437499999999</v>
      </c>
      <c r="J352" s="111">
        <v>0</v>
      </c>
      <c r="K352" s="110">
        <v>0</v>
      </c>
      <c r="L352" s="110">
        <v>6082.77</v>
      </c>
      <c r="M352" s="112" t="s">
        <v>568</v>
      </c>
    </row>
    <row r="353" spans="1:13" x14ac:dyDescent="0.25">
      <c r="A353" s="97" t="s">
        <v>563</v>
      </c>
      <c r="B353" s="98" t="s">
        <v>564</v>
      </c>
      <c r="C353" s="98" t="s">
        <v>940</v>
      </c>
      <c r="D353" s="98" t="s">
        <v>937</v>
      </c>
      <c r="E353" s="98" t="s">
        <v>574</v>
      </c>
      <c r="F353" s="99">
        <v>45012</v>
      </c>
      <c r="G353" s="100">
        <v>6082.77</v>
      </c>
      <c r="H353" s="101">
        <v>4</v>
      </c>
      <c r="I353" s="102">
        <v>126.72437499999999</v>
      </c>
      <c r="J353" s="103">
        <v>0</v>
      </c>
      <c r="K353" s="102">
        <v>0</v>
      </c>
      <c r="L353" s="102">
        <v>6082.77</v>
      </c>
      <c r="M353" s="104" t="s">
        <v>568</v>
      </c>
    </row>
    <row r="354" spans="1:13" x14ac:dyDescent="0.25">
      <c r="A354" s="105" t="s">
        <v>563</v>
      </c>
      <c r="B354" s="106" t="s">
        <v>564</v>
      </c>
      <c r="C354" s="106" t="s">
        <v>941</v>
      </c>
      <c r="D354" s="106" t="s">
        <v>937</v>
      </c>
      <c r="E354" s="106" t="s">
        <v>574</v>
      </c>
      <c r="F354" s="107">
        <v>45012</v>
      </c>
      <c r="G354" s="108">
        <v>6082.77</v>
      </c>
      <c r="H354" s="109">
        <v>4</v>
      </c>
      <c r="I354" s="110">
        <v>126.72437499999999</v>
      </c>
      <c r="J354" s="111">
        <v>0</v>
      </c>
      <c r="K354" s="110">
        <v>0</v>
      </c>
      <c r="L354" s="110">
        <v>6082.77</v>
      </c>
      <c r="M354" s="112" t="s">
        <v>568</v>
      </c>
    </row>
    <row r="355" spans="1:13" x14ac:dyDescent="0.25">
      <c r="A355" s="97" t="s">
        <v>563</v>
      </c>
      <c r="B355" s="98" t="s">
        <v>564</v>
      </c>
      <c r="C355" s="98" t="s">
        <v>942</v>
      </c>
      <c r="D355" s="98" t="s">
        <v>937</v>
      </c>
      <c r="E355" s="98" t="s">
        <v>574</v>
      </c>
      <c r="F355" s="99">
        <v>45012</v>
      </c>
      <c r="G355" s="100">
        <v>6082.77</v>
      </c>
      <c r="H355" s="101">
        <v>4</v>
      </c>
      <c r="I355" s="102">
        <v>126.72437499999999</v>
      </c>
      <c r="J355" s="103">
        <v>0</v>
      </c>
      <c r="K355" s="102">
        <v>0</v>
      </c>
      <c r="L355" s="102">
        <v>6082.77</v>
      </c>
      <c r="M355" s="104" t="s">
        <v>568</v>
      </c>
    </row>
    <row r="356" spans="1:13" x14ac:dyDescent="0.25">
      <c r="A356" s="105" t="s">
        <v>563</v>
      </c>
      <c r="B356" s="106" t="s">
        <v>564</v>
      </c>
      <c r="C356" s="106" t="s">
        <v>943</v>
      </c>
      <c r="D356" s="106" t="s">
        <v>937</v>
      </c>
      <c r="E356" s="106" t="s">
        <v>574</v>
      </c>
      <c r="F356" s="107">
        <v>45012</v>
      </c>
      <c r="G356" s="108">
        <v>6082.77</v>
      </c>
      <c r="H356" s="109">
        <v>4</v>
      </c>
      <c r="I356" s="110">
        <v>126.72437499999999</v>
      </c>
      <c r="J356" s="111">
        <v>0</v>
      </c>
      <c r="K356" s="110">
        <v>0</v>
      </c>
      <c r="L356" s="110">
        <v>6082.77</v>
      </c>
      <c r="M356" s="112" t="s">
        <v>568</v>
      </c>
    </row>
    <row r="357" spans="1:13" x14ac:dyDescent="0.25">
      <c r="A357" s="97" t="s">
        <v>563</v>
      </c>
      <c r="B357" s="98" t="s">
        <v>564</v>
      </c>
      <c r="C357" s="98" t="s">
        <v>944</v>
      </c>
      <c r="D357" s="98" t="s">
        <v>937</v>
      </c>
      <c r="E357" s="98" t="s">
        <v>574</v>
      </c>
      <c r="F357" s="99">
        <v>45012</v>
      </c>
      <c r="G357" s="100">
        <v>6082.77</v>
      </c>
      <c r="H357" s="101">
        <v>4</v>
      </c>
      <c r="I357" s="102">
        <v>126.72437499999999</v>
      </c>
      <c r="J357" s="103">
        <v>0</v>
      </c>
      <c r="K357" s="102">
        <v>0</v>
      </c>
      <c r="L357" s="102">
        <v>6082.77</v>
      </c>
      <c r="M357" s="104" t="s">
        <v>568</v>
      </c>
    </row>
    <row r="358" spans="1:13" x14ac:dyDescent="0.25">
      <c r="A358" s="105" t="s">
        <v>563</v>
      </c>
      <c r="B358" s="106" t="s">
        <v>564</v>
      </c>
      <c r="C358" s="106" t="s">
        <v>945</v>
      </c>
      <c r="D358" s="106" t="s">
        <v>946</v>
      </c>
      <c r="E358" s="106" t="s">
        <v>574</v>
      </c>
      <c r="F358" s="107">
        <v>45012</v>
      </c>
      <c r="G358" s="108">
        <v>9874.41</v>
      </c>
      <c r="H358" s="109">
        <v>4</v>
      </c>
      <c r="I358" s="110">
        <v>205.71687499999999</v>
      </c>
      <c r="J358" s="111">
        <v>0</v>
      </c>
      <c r="K358" s="110">
        <v>0</v>
      </c>
      <c r="L358" s="110">
        <v>9874.41</v>
      </c>
      <c r="M358" s="112" t="s">
        <v>568</v>
      </c>
    </row>
    <row r="359" spans="1:13" x14ac:dyDescent="0.25">
      <c r="A359" s="97" t="s">
        <v>563</v>
      </c>
      <c r="B359" s="98" t="s">
        <v>564</v>
      </c>
      <c r="C359" s="98" t="s">
        <v>947</v>
      </c>
      <c r="D359" s="98" t="s">
        <v>946</v>
      </c>
      <c r="E359" s="98" t="s">
        <v>574</v>
      </c>
      <c r="F359" s="99">
        <v>45012</v>
      </c>
      <c r="G359" s="100">
        <v>9874.41</v>
      </c>
      <c r="H359" s="101">
        <v>4</v>
      </c>
      <c r="I359" s="102">
        <v>205.71687499999999</v>
      </c>
      <c r="J359" s="103">
        <v>0</v>
      </c>
      <c r="K359" s="102">
        <v>0</v>
      </c>
      <c r="L359" s="102">
        <v>9874.41</v>
      </c>
      <c r="M359" s="104" t="s">
        <v>568</v>
      </c>
    </row>
    <row r="360" spans="1:13" x14ac:dyDescent="0.25">
      <c r="A360" s="105" t="s">
        <v>563</v>
      </c>
      <c r="B360" s="106" t="s">
        <v>564</v>
      </c>
      <c r="C360" s="106" t="s">
        <v>948</v>
      </c>
      <c r="D360" s="106" t="s">
        <v>946</v>
      </c>
      <c r="E360" s="106" t="s">
        <v>574</v>
      </c>
      <c r="F360" s="107">
        <v>45012</v>
      </c>
      <c r="G360" s="108">
        <v>9874.41</v>
      </c>
      <c r="H360" s="109">
        <v>4</v>
      </c>
      <c r="I360" s="110">
        <v>205.71687499999999</v>
      </c>
      <c r="J360" s="111">
        <v>0</v>
      </c>
      <c r="K360" s="110">
        <v>0</v>
      </c>
      <c r="L360" s="110">
        <v>9874.41</v>
      </c>
      <c r="M360" s="112" t="s">
        <v>568</v>
      </c>
    </row>
    <row r="361" spans="1:13" x14ac:dyDescent="0.25">
      <c r="A361" s="97" t="s">
        <v>563</v>
      </c>
      <c r="B361" s="98" t="s">
        <v>564</v>
      </c>
      <c r="C361" s="98" t="s">
        <v>949</v>
      </c>
      <c r="D361" s="98" t="s">
        <v>946</v>
      </c>
      <c r="E361" s="98" t="s">
        <v>574</v>
      </c>
      <c r="F361" s="99">
        <v>45012</v>
      </c>
      <c r="G361" s="100">
        <v>9874.41</v>
      </c>
      <c r="H361" s="101">
        <v>4</v>
      </c>
      <c r="I361" s="102">
        <v>205.71687499999999</v>
      </c>
      <c r="J361" s="103">
        <v>0</v>
      </c>
      <c r="K361" s="102">
        <v>0</v>
      </c>
      <c r="L361" s="102">
        <v>9874.41</v>
      </c>
      <c r="M361" s="104" t="s">
        <v>568</v>
      </c>
    </row>
    <row r="362" spans="1:13" x14ac:dyDescent="0.25">
      <c r="A362" s="105" t="s">
        <v>563</v>
      </c>
      <c r="B362" s="106" t="s">
        <v>564</v>
      </c>
      <c r="C362" s="106" t="s">
        <v>950</v>
      </c>
      <c r="D362" s="106" t="s">
        <v>946</v>
      </c>
      <c r="E362" s="106" t="s">
        <v>574</v>
      </c>
      <c r="F362" s="107">
        <v>45012</v>
      </c>
      <c r="G362" s="108">
        <v>9874.41</v>
      </c>
      <c r="H362" s="109">
        <v>4</v>
      </c>
      <c r="I362" s="110">
        <v>205.71687499999999</v>
      </c>
      <c r="J362" s="111">
        <v>0</v>
      </c>
      <c r="K362" s="110">
        <v>0</v>
      </c>
      <c r="L362" s="110">
        <v>9874.41</v>
      </c>
      <c r="M362" s="112" t="s">
        <v>568</v>
      </c>
    </row>
    <row r="363" spans="1:13" ht="28.5" x14ac:dyDescent="0.25">
      <c r="A363" s="97" t="s">
        <v>563</v>
      </c>
      <c r="B363" s="98" t="s">
        <v>564</v>
      </c>
      <c r="C363" s="98" t="s">
        <v>951</v>
      </c>
      <c r="D363" s="98" t="s">
        <v>952</v>
      </c>
      <c r="E363" s="98" t="s">
        <v>574</v>
      </c>
      <c r="F363" s="99">
        <v>45012</v>
      </c>
      <c r="G363" s="100">
        <v>6944.65</v>
      </c>
      <c r="H363" s="101">
        <v>4</v>
      </c>
      <c r="I363" s="102">
        <v>144.68020833333333</v>
      </c>
      <c r="J363" s="103">
        <v>0</v>
      </c>
      <c r="K363" s="102">
        <v>0</v>
      </c>
      <c r="L363" s="102">
        <v>6944.65</v>
      </c>
      <c r="M363" s="104" t="s">
        <v>568</v>
      </c>
    </row>
    <row r="364" spans="1:13" ht="28.5" x14ac:dyDescent="0.25">
      <c r="A364" s="105" t="s">
        <v>563</v>
      </c>
      <c r="B364" s="106" t="s">
        <v>564</v>
      </c>
      <c r="C364" s="106" t="s">
        <v>953</v>
      </c>
      <c r="D364" s="106" t="s">
        <v>952</v>
      </c>
      <c r="E364" s="106" t="s">
        <v>574</v>
      </c>
      <c r="F364" s="107">
        <v>45012</v>
      </c>
      <c r="G364" s="108">
        <v>6944.65</v>
      </c>
      <c r="H364" s="109">
        <v>4</v>
      </c>
      <c r="I364" s="110">
        <v>144.68020833333333</v>
      </c>
      <c r="J364" s="111">
        <v>0</v>
      </c>
      <c r="K364" s="110">
        <v>0</v>
      </c>
      <c r="L364" s="110">
        <v>6944.65</v>
      </c>
      <c r="M364" s="112" t="s">
        <v>568</v>
      </c>
    </row>
    <row r="365" spans="1:13" x14ac:dyDescent="0.25">
      <c r="A365" s="97" t="s">
        <v>563</v>
      </c>
      <c r="B365" s="98" t="s">
        <v>564</v>
      </c>
      <c r="C365" s="98" t="s">
        <v>954</v>
      </c>
      <c r="D365" s="98" t="s">
        <v>955</v>
      </c>
      <c r="E365" s="98" t="s">
        <v>574</v>
      </c>
      <c r="F365" s="99">
        <v>45012</v>
      </c>
      <c r="G365" s="100">
        <v>205237.09</v>
      </c>
      <c r="H365" s="101">
        <v>4</v>
      </c>
      <c r="I365" s="102">
        <v>4275.772708333333</v>
      </c>
      <c r="J365" s="103">
        <v>0</v>
      </c>
      <c r="K365" s="102">
        <v>0</v>
      </c>
      <c r="L365" s="102">
        <v>205237.09</v>
      </c>
      <c r="M365" s="104" t="s">
        <v>568</v>
      </c>
    </row>
    <row r="366" spans="1:13" x14ac:dyDescent="0.25">
      <c r="A366" s="105" t="s">
        <v>563</v>
      </c>
      <c r="B366" s="106" t="s">
        <v>564</v>
      </c>
      <c r="C366" s="106" t="s">
        <v>956</v>
      </c>
      <c r="D366" s="106" t="s">
        <v>955</v>
      </c>
      <c r="E366" s="106" t="s">
        <v>574</v>
      </c>
      <c r="F366" s="107">
        <v>45012</v>
      </c>
      <c r="G366" s="108">
        <v>205237.09</v>
      </c>
      <c r="H366" s="109">
        <v>4</v>
      </c>
      <c r="I366" s="110">
        <v>4275.772708333333</v>
      </c>
      <c r="J366" s="111">
        <v>0</v>
      </c>
      <c r="K366" s="110">
        <v>0</v>
      </c>
      <c r="L366" s="110">
        <v>205237.09</v>
      </c>
      <c r="M366" s="112" t="s">
        <v>568</v>
      </c>
    </row>
    <row r="367" spans="1:13" x14ac:dyDescent="0.25">
      <c r="A367" s="97" t="s">
        <v>563</v>
      </c>
      <c r="B367" s="98" t="s">
        <v>564</v>
      </c>
      <c r="C367" s="98" t="s">
        <v>957</v>
      </c>
      <c r="D367" s="98" t="s">
        <v>958</v>
      </c>
      <c r="E367" s="98" t="s">
        <v>959</v>
      </c>
      <c r="F367" s="99">
        <v>45012</v>
      </c>
      <c r="G367" s="100">
        <v>102214.69</v>
      </c>
      <c r="H367" s="101">
        <v>4</v>
      </c>
      <c r="I367" s="102">
        <v>2129.4727083333332</v>
      </c>
      <c r="J367" s="103">
        <v>0</v>
      </c>
      <c r="K367" s="102">
        <v>0</v>
      </c>
      <c r="L367" s="102">
        <v>102214.69</v>
      </c>
      <c r="M367" s="104" t="s">
        <v>568</v>
      </c>
    </row>
    <row r="368" spans="1:13" x14ac:dyDescent="0.25">
      <c r="A368" s="105" t="s">
        <v>563</v>
      </c>
      <c r="B368" s="106" t="s">
        <v>564</v>
      </c>
      <c r="C368" s="106" t="s">
        <v>960</v>
      </c>
      <c r="D368" s="106" t="s">
        <v>961</v>
      </c>
      <c r="E368" s="106" t="s">
        <v>959</v>
      </c>
      <c r="F368" s="107">
        <v>45012</v>
      </c>
      <c r="G368" s="108">
        <v>102214.69</v>
      </c>
      <c r="H368" s="109">
        <v>4</v>
      </c>
      <c r="I368" s="110">
        <v>2129.4727083333332</v>
      </c>
      <c r="J368" s="111">
        <v>0</v>
      </c>
      <c r="K368" s="110">
        <v>0</v>
      </c>
      <c r="L368" s="110">
        <v>102214.69</v>
      </c>
      <c r="M368" s="112" t="s">
        <v>568</v>
      </c>
    </row>
    <row r="369" spans="1:13" x14ac:dyDescent="0.25">
      <c r="A369" s="97" t="s">
        <v>563</v>
      </c>
      <c r="B369" s="98" t="s">
        <v>564</v>
      </c>
      <c r="C369" s="98" t="s">
        <v>962</v>
      </c>
      <c r="D369" s="98" t="s">
        <v>741</v>
      </c>
      <c r="E369" s="98" t="s">
        <v>574</v>
      </c>
      <c r="F369" s="99">
        <v>45012</v>
      </c>
      <c r="G369" s="100">
        <v>12353.17</v>
      </c>
      <c r="H369" s="101">
        <v>4</v>
      </c>
      <c r="I369" s="102">
        <v>257.35770833333333</v>
      </c>
      <c r="J369" s="103">
        <v>0</v>
      </c>
      <c r="K369" s="102">
        <v>0</v>
      </c>
      <c r="L369" s="102">
        <v>12353.17</v>
      </c>
      <c r="M369" s="104" t="s">
        <v>568</v>
      </c>
    </row>
    <row r="370" spans="1:13" x14ac:dyDescent="0.25">
      <c r="A370" s="105" t="s">
        <v>563</v>
      </c>
      <c r="B370" s="106" t="s">
        <v>564</v>
      </c>
      <c r="C370" s="106" t="s">
        <v>963</v>
      </c>
      <c r="D370" s="106" t="s">
        <v>964</v>
      </c>
      <c r="E370" s="106" t="s">
        <v>965</v>
      </c>
      <c r="F370" s="107">
        <v>44995</v>
      </c>
      <c r="G370" s="108">
        <v>142903.9</v>
      </c>
      <c r="H370" s="109">
        <v>4</v>
      </c>
      <c r="I370" s="110">
        <v>2977.1645833333332</v>
      </c>
      <c r="J370" s="111">
        <v>0</v>
      </c>
      <c r="K370" s="110">
        <v>0</v>
      </c>
      <c r="L370" s="110">
        <v>142903.9</v>
      </c>
      <c r="M370" s="112" t="s">
        <v>568</v>
      </c>
    </row>
    <row r="371" spans="1:13" x14ac:dyDescent="0.25">
      <c r="A371" s="97" t="s">
        <v>563</v>
      </c>
      <c r="B371" s="98" t="s">
        <v>564</v>
      </c>
      <c r="C371" s="98" t="s">
        <v>966</v>
      </c>
      <c r="D371" s="98" t="s">
        <v>967</v>
      </c>
      <c r="E371" s="98" t="s">
        <v>965</v>
      </c>
      <c r="F371" s="99">
        <v>44995</v>
      </c>
      <c r="G371" s="100">
        <v>140302</v>
      </c>
      <c r="H371" s="101">
        <v>4</v>
      </c>
      <c r="I371" s="102">
        <v>2922.9583333333335</v>
      </c>
      <c r="J371" s="103">
        <v>0</v>
      </c>
      <c r="K371" s="102">
        <v>0</v>
      </c>
      <c r="L371" s="102">
        <v>140302</v>
      </c>
      <c r="M371" s="104" t="s">
        <v>568</v>
      </c>
    </row>
    <row r="372" spans="1:13" ht="28.5" x14ac:dyDescent="0.25">
      <c r="A372" s="113" t="s">
        <v>968</v>
      </c>
      <c r="B372" s="114" t="s">
        <v>969</v>
      </c>
      <c r="C372" s="114" t="s">
        <v>970</v>
      </c>
      <c r="D372" s="114" t="s">
        <v>971</v>
      </c>
      <c r="E372" s="114" t="s">
        <v>572</v>
      </c>
      <c r="F372" s="115">
        <v>45000</v>
      </c>
      <c r="G372" s="116">
        <v>93256.58</v>
      </c>
      <c r="H372" s="117">
        <v>4</v>
      </c>
      <c r="I372" s="118">
        <v>1942.8454166666668</v>
      </c>
      <c r="J372" s="119">
        <v>0</v>
      </c>
      <c r="K372" s="118">
        <v>0</v>
      </c>
      <c r="L372" s="118">
        <v>93256.58</v>
      </c>
      <c r="M372" s="120" t="s">
        <v>568</v>
      </c>
    </row>
    <row r="373" spans="1:13" x14ac:dyDescent="0.25">
      <c r="G373" s="121">
        <f>SUM(G3:G372)</f>
        <v>11366765.570000058</v>
      </c>
      <c r="H373" s="122"/>
      <c r="I373" s="122"/>
      <c r="J373" s="122"/>
      <c r="K373" s="122"/>
      <c r="L373" s="123">
        <f>SUM(L3:L372)</f>
        <v>11366765.570000058</v>
      </c>
    </row>
    <row r="374" spans="1:13" x14ac:dyDescent="0.25">
      <c r="G374" s="93" t="s">
        <v>494</v>
      </c>
    </row>
    <row r="376" spans="1:13" x14ac:dyDescent="0.25">
      <c r="A376" s="32" t="s">
        <v>972</v>
      </c>
      <c r="B376" s="32" t="s">
        <v>973</v>
      </c>
      <c r="C376" s="33">
        <v>80152779.689999998</v>
      </c>
      <c r="D376" s="33">
        <v>21850832.57</v>
      </c>
      <c r="E376" s="33">
        <v>10860529.48</v>
      </c>
      <c r="F376" s="33">
        <v>91143082.780000001</v>
      </c>
      <c r="G376" s="32"/>
      <c r="H376" s="124">
        <v>10990303.09</v>
      </c>
    </row>
    <row r="377" spans="1:13" x14ac:dyDescent="0.25">
      <c r="A377" s="32" t="s">
        <v>974</v>
      </c>
      <c r="B377" s="32" t="s">
        <v>975</v>
      </c>
      <c r="C377" s="33">
        <v>5147963.83</v>
      </c>
      <c r="D377" s="33">
        <v>0</v>
      </c>
      <c r="E377" s="33">
        <v>0</v>
      </c>
      <c r="F377" s="33">
        <v>5147963.83</v>
      </c>
      <c r="G377" s="32"/>
      <c r="H377" s="124" t="s">
        <v>978</v>
      </c>
    </row>
    <row r="378" spans="1:13" x14ac:dyDescent="0.25">
      <c r="A378" s="32" t="s">
        <v>976</v>
      </c>
      <c r="B378" s="32" t="s">
        <v>977</v>
      </c>
      <c r="C378" s="33">
        <v>50369427.439999998</v>
      </c>
      <c r="D378" s="33">
        <v>519366.38</v>
      </c>
      <c r="E378" s="33">
        <v>142903.9</v>
      </c>
      <c r="F378" s="33">
        <v>50745889.920000002</v>
      </c>
      <c r="G378" s="32"/>
      <c r="H378" s="124">
        <v>376462.48</v>
      </c>
    </row>
    <row r="379" spans="1:13" x14ac:dyDescent="0.25">
      <c r="H379" s="125">
        <f>SUM(H376:H378)</f>
        <v>11366765.57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08784-6E5F-4125-BA3A-75EF145F4746}">
  <dimension ref="A1:G188"/>
  <sheetViews>
    <sheetView view="pageBreakPreview" zoomScale="60" zoomScaleNormal="100" workbookViewId="0">
      <selection activeCell="E184" sqref="E184"/>
    </sheetView>
  </sheetViews>
  <sheetFormatPr baseColWidth="10" defaultRowHeight="15" x14ac:dyDescent="0.25"/>
  <cols>
    <col min="1" max="1" width="17.7109375" style="32" bestFit="1" customWidth="1"/>
    <col min="2" max="2" width="85.85546875" style="32" bestFit="1" customWidth="1"/>
    <col min="3" max="3" width="18.7109375" style="33" bestFit="1" customWidth="1"/>
    <col min="4" max="4" width="14.85546875" style="33" bestFit="1" customWidth="1"/>
    <col min="5" max="5" width="12" style="33" customWidth="1"/>
    <col min="6" max="6" width="17.7109375" style="33" bestFit="1" customWidth="1"/>
    <col min="7" max="7" width="20.140625" style="91" bestFit="1" customWidth="1"/>
    <col min="8" max="16384" width="11.42578125" style="54"/>
  </cols>
  <sheetData>
    <row r="1" spans="1:7" x14ac:dyDescent="0.25">
      <c r="A1" s="137" t="s">
        <v>1006</v>
      </c>
    </row>
    <row r="2" spans="1:7" x14ac:dyDescent="0.25">
      <c r="A2" s="135" t="s">
        <v>110</v>
      </c>
      <c r="B2" s="135" t="s">
        <v>111</v>
      </c>
      <c r="C2" s="135" t="s">
        <v>112</v>
      </c>
      <c r="D2" s="135" t="s">
        <v>113</v>
      </c>
      <c r="E2" s="135" t="s">
        <v>114</v>
      </c>
      <c r="F2" s="135" t="s">
        <v>115</v>
      </c>
      <c r="G2" s="136"/>
    </row>
    <row r="3" spans="1:7" x14ac:dyDescent="0.25">
      <c r="A3" s="32" t="s">
        <v>116</v>
      </c>
      <c r="B3" s="32" t="s">
        <v>117</v>
      </c>
      <c r="C3" s="33">
        <v>-26292141.550000001</v>
      </c>
      <c r="D3" s="33">
        <v>0</v>
      </c>
      <c r="E3" s="33">
        <v>0</v>
      </c>
      <c r="F3" s="33">
        <v>-26292141.550000001</v>
      </c>
      <c r="G3" s="91">
        <f>+D3-E3</f>
        <v>0</v>
      </c>
    </row>
    <row r="4" spans="1:7" x14ac:dyDescent="0.25">
      <c r="A4" s="32" t="s">
        <v>118</v>
      </c>
      <c r="B4" s="32" t="s">
        <v>119</v>
      </c>
      <c r="C4" s="33">
        <v>24.85</v>
      </c>
      <c r="D4" s="33">
        <v>0</v>
      </c>
      <c r="E4" s="33">
        <v>0</v>
      </c>
      <c r="F4" s="33">
        <v>24.85</v>
      </c>
      <c r="G4" s="91">
        <f t="shared" ref="G4:G67" si="0">+D4-E4</f>
        <v>0</v>
      </c>
    </row>
    <row r="5" spans="1:7" x14ac:dyDescent="0.25">
      <c r="A5" s="32" t="s">
        <v>120</v>
      </c>
      <c r="B5" s="32" t="s">
        <v>121</v>
      </c>
      <c r="C5" s="33">
        <v>8724.33</v>
      </c>
      <c r="D5" s="33">
        <v>0</v>
      </c>
      <c r="E5" s="33">
        <v>0</v>
      </c>
      <c r="F5" s="33">
        <v>8724.33</v>
      </c>
      <c r="G5" s="91">
        <f t="shared" si="0"/>
        <v>0</v>
      </c>
    </row>
    <row r="6" spans="1:7" x14ac:dyDescent="0.25">
      <c r="A6" s="32" t="s">
        <v>122</v>
      </c>
      <c r="B6" s="32" t="s">
        <v>123</v>
      </c>
      <c r="C6" s="33">
        <v>3032260286.21</v>
      </c>
      <c r="D6" s="33">
        <v>40063022.969999999</v>
      </c>
      <c r="E6" s="33">
        <v>279028.69</v>
      </c>
      <c r="F6" s="33">
        <v>3072044280.4899998</v>
      </c>
      <c r="G6" s="91">
        <f t="shared" si="0"/>
        <v>39783994.280000001</v>
      </c>
    </row>
    <row r="7" spans="1:7" x14ac:dyDescent="0.25">
      <c r="A7" s="32" t="s">
        <v>124</v>
      </c>
      <c r="B7" s="32" t="s">
        <v>125</v>
      </c>
      <c r="C7" s="33">
        <v>9715384.2100000009</v>
      </c>
      <c r="D7" s="33">
        <v>0</v>
      </c>
      <c r="E7" s="33">
        <v>0</v>
      </c>
      <c r="F7" s="33">
        <v>9715384.2100000009</v>
      </c>
      <c r="G7" s="91">
        <f t="shared" si="0"/>
        <v>0</v>
      </c>
    </row>
    <row r="8" spans="1:7" x14ac:dyDescent="0.25">
      <c r="A8" s="32" t="s">
        <v>126</v>
      </c>
      <c r="B8" s="32" t="s">
        <v>127</v>
      </c>
      <c r="C8" s="33">
        <v>2682</v>
      </c>
      <c r="D8" s="33">
        <v>0</v>
      </c>
      <c r="E8" s="33">
        <v>0</v>
      </c>
      <c r="F8" s="33">
        <v>2682</v>
      </c>
      <c r="G8" s="91">
        <f t="shared" si="0"/>
        <v>0</v>
      </c>
    </row>
    <row r="9" spans="1:7" x14ac:dyDescent="0.25">
      <c r="A9" s="32" t="s">
        <v>128</v>
      </c>
      <c r="B9" s="32" t="s">
        <v>129</v>
      </c>
      <c r="C9" s="33">
        <v>14841868.98</v>
      </c>
      <c r="D9" s="33">
        <v>476534.7</v>
      </c>
      <c r="E9" s="33">
        <v>325476.86</v>
      </c>
      <c r="F9" s="33">
        <v>14992926.82</v>
      </c>
      <c r="G9" s="91">
        <f t="shared" si="0"/>
        <v>151057.84000000003</v>
      </c>
    </row>
    <row r="10" spans="1:7" x14ac:dyDescent="0.25">
      <c r="A10" s="32" t="s">
        <v>130</v>
      </c>
      <c r="B10" s="32" t="s">
        <v>131</v>
      </c>
      <c r="C10" s="33">
        <v>5040499.8</v>
      </c>
      <c r="D10" s="33">
        <v>0</v>
      </c>
      <c r="E10" s="33">
        <v>0</v>
      </c>
      <c r="F10" s="33">
        <v>5040499.8</v>
      </c>
      <c r="G10" s="91">
        <f t="shared" si="0"/>
        <v>0</v>
      </c>
    </row>
    <row r="11" spans="1:7" x14ac:dyDescent="0.25">
      <c r="A11" s="32" t="s">
        <v>132</v>
      </c>
      <c r="B11" s="32" t="s">
        <v>133</v>
      </c>
      <c r="C11" s="33">
        <v>2488867.04</v>
      </c>
      <c r="D11" s="33">
        <v>0</v>
      </c>
      <c r="E11" s="33">
        <v>0</v>
      </c>
      <c r="F11" s="33">
        <v>2488867.04</v>
      </c>
      <c r="G11" s="91">
        <f t="shared" si="0"/>
        <v>0</v>
      </c>
    </row>
    <row r="12" spans="1:7" x14ac:dyDescent="0.25">
      <c r="A12" s="32" t="s">
        <v>134</v>
      </c>
      <c r="B12" s="32" t="s">
        <v>135</v>
      </c>
      <c r="C12" s="33">
        <v>271009091.32999998</v>
      </c>
      <c r="D12" s="33">
        <v>170425.11</v>
      </c>
      <c r="E12" s="33">
        <v>7382.47</v>
      </c>
      <c r="F12" s="33">
        <v>271172133.97000003</v>
      </c>
      <c r="G12" s="91">
        <f t="shared" si="0"/>
        <v>163042.63999999998</v>
      </c>
    </row>
    <row r="13" spans="1:7" x14ac:dyDescent="0.25">
      <c r="A13" s="32" t="s">
        <v>136</v>
      </c>
      <c r="B13" s="32" t="s">
        <v>137</v>
      </c>
      <c r="C13" s="33">
        <v>1131716.98</v>
      </c>
      <c r="D13" s="33">
        <v>0</v>
      </c>
      <c r="E13" s="33">
        <v>0</v>
      </c>
      <c r="F13" s="33">
        <v>1131716.98</v>
      </c>
      <c r="G13" s="91">
        <f t="shared" si="0"/>
        <v>0</v>
      </c>
    </row>
    <row r="14" spans="1:7" x14ac:dyDescent="0.25">
      <c r="A14" s="32" t="s">
        <v>138</v>
      </c>
      <c r="B14" s="32" t="s">
        <v>139</v>
      </c>
      <c r="C14" s="33">
        <v>371900232.54000002</v>
      </c>
      <c r="D14" s="33">
        <v>4809092.25</v>
      </c>
      <c r="E14" s="33">
        <v>168809.06</v>
      </c>
      <c r="F14" s="33">
        <v>376540515.73000002</v>
      </c>
      <c r="G14" s="91">
        <f t="shared" si="0"/>
        <v>4640283.1900000004</v>
      </c>
    </row>
    <row r="15" spans="1:7" x14ac:dyDescent="0.25">
      <c r="A15" s="32" t="s">
        <v>140</v>
      </c>
      <c r="B15" s="32" t="s">
        <v>141</v>
      </c>
      <c r="C15" s="33">
        <v>24628.91</v>
      </c>
      <c r="D15" s="33">
        <v>0</v>
      </c>
      <c r="E15" s="33">
        <v>0</v>
      </c>
      <c r="F15" s="33">
        <v>24628.91</v>
      </c>
      <c r="G15" s="91">
        <f t="shared" si="0"/>
        <v>0</v>
      </c>
    </row>
    <row r="16" spans="1:7" x14ac:dyDescent="0.25">
      <c r="A16" s="32" t="s">
        <v>142</v>
      </c>
      <c r="B16" s="32" t="s">
        <v>143</v>
      </c>
      <c r="C16" s="33">
        <v>86967315.170000002</v>
      </c>
      <c r="D16" s="33">
        <v>739109.46</v>
      </c>
      <c r="E16" s="33">
        <v>19477.97</v>
      </c>
      <c r="F16" s="33">
        <v>87686946.659999996</v>
      </c>
      <c r="G16" s="91">
        <f t="shared" si="0"/>
        <v>719631.49</v>
      </c>
    </row>
    <row r="17" spans="1:7" x14ac:dyDescent="0.25">
      <c r="A17" s="32" t="s">
        <v>144</v>
      </c>
      <c r="B17" s="32" t="s">
        <v>145</v>
      </c>
      <c r="C17" s="33">
        <v>20310.63</v>
      </c>
      <c r="D17" s="33">
        <v>0</v>
      </c>
      <c r="E17" s="33">
        <v>0</v>
      </c>
      <c r="F17" s="33">
        <v>20310.63</v>
      </c>
      <c r="G17" s="91">
        <f t="shared" si="0"/>
        <v>0</v>
      </c>
    </row>
    <row r="18" spans="1:7" x14ac:dyDescent="0.25">
      <c r="A18" s="32" t="s">
        <v>146</v>
      </c>
      <c r="B18" s="32" t="s">
        <v>147</v>
      </c>
      <c r="C18" s="33">
        <v>11278780.57</v>
      </c>
      <c r="D18" s="33">
        <v>0</v>
      </c>
      <c r="E18" s="33">
        <v>0</v>
      </c>
      <c r="F18" s="33">
        <v>11278780.57</v>
      </c>
      <c r="G18" s="91">
        <f t="shared" si="0"/>
        <v>0</v>
      </c>
    </row>
    <row r="19" spans="1:7" x14ac:dyDescent="0.25">
      <c r="A19" s="32" t="s">
        <v>148</v>
      </c>
      <c r="B19" s="32" t="s">
        <v>149</v>
      </c>
      <c r="C19" s="33">
        <v>238000</v>
      </c>
      <c r="D19" s="33">
        <v>0</v>
      </c>
      <c r="E19" s="33">
        <v>0</v>
      </c>
      <c r="F19" s="33">
        <v>238000</v>
      </c>
      <c r="G19" s="91">
        <f t="shared" si="0"/>
        <v>0</v>
      </c>
    </row>
    <row r="20" spans="1:7" x14ac:dyDescent="0.25">
      <c r="A20" s="32" t="s">
        <v>150</v>
      </c>
      <c r="B20" s="32" t="s">
        <v>151</v>
      </c>
      <c r="C20" s="33">
        <v>196214204.28999999</v>
      </c>
      <c r="D20" s="33">
        <v>3085583.16</v>
      </c>
      <c r="E20" s="33">
        <v>214024.84</v>
      </c>
      <c r="F20" s="33">
        <v>199085762.61000001</v>
      </c>
      <c r="G20" s="91">
        <f t="shared" si="0"/>
        <v>2871558.3200000003</v>
      </c>
    </row>
    <row r="21" spans="1:7" x14ac:dyDescent="0.25">
      <c r="A21" s="32" t="s">
        <v>152</v>
      </c>
      <c r="B21" s="32" t="s">
        <v>153</v>
      </c>
      <c r="C21" s="33">
        <v>8763908.8300000001</v>
      </c>
      <c r="D21" s="33">
        <v>0</v>
      </c>
      <c r="E21" s="33">
        <v>0</v>
      </c>
      <c r="F21" s="33">
        <v>8763908.8300000001</v>
      </c>
      <c r="G21" s="91">
        <f t="shared" si="0"/>
        <v>0</v>
      </c>
    </row>
    <row r="22" spans="1:7" x14ac:dyDescent="0.25">
      <c r="A22" s="32" t="s">
        <v>154</v>
      </c>
      <c r="B22" s="32" t="s">
        <v>155</v>
      </c>
      <c r="C22" s="33">
        <v>84804.63</v>
      </c>
      <c r="D22" s="33">
        <v>0</v>
      </c>
      <c r="E22" s="33">
        <v>0</v>
      </c>
      <c r="F22" s="33">
        <v>84804.63</v>
      </c>
      <c r="G22" s="91">
        <f t="shared" si="0"/>
        <v>0</v>
      </c>
    </row>
    <row r="23" spans="1:7" x14ac:dyDescent="0.25">
      <c r="A23" s="32" t="s">
        <v>156</v>
      </c>
      <c r="B23" s="32" t="s">
        <v>157</v>
      </c>
      <c r="C23" s="33">
        <v>21100</v>
      </c>
      <c r="D23" s="33">
        <v>0</v>
      </c>
      <c r="E23" s="33">
        <v>0</v>
      </c>
      <c r="F23" s="33">
        <v>21100</v>
      </c>
      <c r="G23" s="91">
        <f t="shared" si="0"/>
        <v>0</v>
      </c>
    </row>
    <row r="24" spans="1:7" x14ac:dyDescent="0.25">
      <c r="A24" s="32" t="s">
        <v>158</v>
      </c>
      <c r="B24" s="32" t="s">
        <v>159</v>
      </c>
      <c r="C24" s="33">
        <v>3429281</v>
      </c>
      <c r="D24" s="33">
        <v>0</v>
      </c>
      <c r="E24" s="33">
        <v>0</v>
      </c>
      <c r="F24" s="33">
        <v>3429281</v>
      </c>
      <c r="G24" s="91">
        <f t="shared" si="0"/>
        <v>0</v>
      </c>
    </row>
    <row r="25" spans="1:7" x14ac:dyDescent="0.25">
      <c r="A25" s="32" t="s">
        <v>160</v>
      </c>
      <c r="B25" s="32" t="s">
        <v>161</v>
      </c>
      <c r="C25" s="33">
        <v>153806.71</v>
      </c>
      <c r="D25" s="33">
        <v>0</v>
      </c>
      <c r="E25" s="33">
        <v>0</v>
      </c>
      <c r="F25" s="33">
        <v>153806.71</v>
      </c>
      <c r="G25" s="91">
        <f t="shared" si="0"/>
        <v>0</v>
      </c>
    </row>
    <row r="26" spans="1:7" x14ac:dyDescent="0.25">
      <c r="A26" s="32" t="s">
        <v>162</v>
      </c>
      <c r="B26" s="32" t="s">
        <v>163</v>
      </c>
      <c r="C26" s="33">
        <v>54385.56</v>
      </c>
      <c r="D26" s="33">
        <v>0</v>
      </c>
      <c r="E26" s="33">
        <v>0</v>
      </c>
      <c r="F26" s="33">
        <v>54385.56</v>
      </c>
      <c r="G26" s="91">
        <f t="shared" si="0"/>
        <v>0</v>
      </c>
    </row>
    <row r="27" spans="1:7" x14ac:dyDescent="0.25">
      <c r="A27" s="32" t="s">
        <v>164</v>
      </c>
      <c r="B27" s="32" t="s">
        <v>165</v>
      </c>
      <c r="C27" s="33">
        <v>17811285.129999999</v>
      </c>
      <c r="D27" s="33">
        <v>0</v>
      </c>
      <c r="E27" s="33">
        <v>0</v>
      </c>
      <c r="F27" s="33">
        <v>17811285.129999999</v>
      </c>
      <c r="G27" s="91">
        <f t="shared" si="0"/>
        <v>0</v>
      </c>
    </row>
    <row r="28" spans="1:7" x14ac:dyDescent="0.25">
      <c r="A28" s="32" t="s">
        <v>166</v>
      </c>
      <c r="B28" s="32" t="s">
        <v>167</v>
      </c>
      <c r="C28" s="33">
        <v>980000</v>
      </c>
      <c r="D28" s="33">
        <v>0</v>
      </c>
      <c r="E28" s="33">
        <v>0</v>
      </c>
      <c r="F28" s="33">
        <v>980000</v>
      </c>
      <c r="G28" s="91">
        <f t="shared" si="0"/>
        <v>0</v>
      </c>
    </row>
    <row r="29" spans="1:7" x14ac:dyDescent="0.25">
      <c r="A29" s="32" t="s">
        <v>168</v>
      </c>
      <c r="B29" s="32" t="s">
        <v>169</v>
      </c>
      <c r="C29" s="33">
        <v>676196825.61000001</v>
      </c>
      <c r="D29" s="33">
        <v>0</v>
      </c>
      <c r="E29" s="33">
        <v>0</v>
      </c>
      <c r="F29" s="33">
        <v>676196825.61000001</v>
      </c>
      <c r="G29" s="91">
        <f t="shared" si="0"/>
        <v>0</v>
      </c>
    </row>
    <row r="30" spans="1:7" x14ac:dyDescent="0.25">
      <c r="A30" s="32" t="s">
        <v>170</v>
      </c>
      <c r="B30" s="32" t="s">
        <v>171</v>
      </c>
      <c r="C30" s="33">
        <v>28120150</v>
      </c>
      <c r="D30" s="33">
        <v>0</v>
      </c>
      <c r="E30" s="33">
        <v>0</v>
      </c>
      <c r="F30" s="33">
        <v>28120150</v>
      </c>
      <c r="G30" s="91">
        <f t="shared" si="0"/>
        <v>0</v>
      </c>
    </row>
    <row r="31" spans="1:7" x14ac:dyDescent="0.25">
      <c r="A31" s="32" t="s">
        <v>172</v>
      </c>
      <c r="B31" s="32" t="s">
        <v>173</v>
      </c>
      <c r="C31" s="33">
        <v>42699215.710000001</v>
      </c>
      <c r="D31" s="33">
        <v>340872.29</v>
      </c>
      <c r="E31" s="33">
        <v>14787.02</v>
      </c>
      <c r="F31" s="33">
        <v>43025300.979999997</v>
      </c>
      <c r="G31" s="91">
        <f t="shared" si="0"/>
        <v>326085.26999999996</v>
      </c>
    </row>
    <row r="32" spans="1:7" x14ac:dyDescent="0.25">
      <c r="A32" s="32" t="s">
        <v>174</v>
      </c>
      <c r="B32" s="32" t="s">
        <v>175</v>
      </c>
      <c r="C32" s="33">
        <v>194797494.30000001</v>
      </c>
      <c r="D32" s="33">
        <v>2694511.73</v>
      </c>
      <c r="E32" s="33">
        <v>30206.51</v>
      </c>
      <c r="F32" s="33">
        <v>197461799.52000001</v>
      </c>
      <c r="G32" s="91">
        <f t="shared" si="0"/>
        <v>2664305.2200000002</v>
      </c>
    </row>
    <row r="33" spans="1:7" x14ac:dyDescent="0.25">
      <c r="A33" s="32" t="s">
        <v>176</v>
      </c>
      <c r="B33" s="32" t="s">
        <v>177</v>
      </c>
      <c r="C33" s="33">
        <v>210770921.30000001</v>
      </c>
      <c r="D33" s="33">
        <v>2804006.88</v>
      </c>
      <c r="E33" s="33">
        <v>0</v>
      </c>
      <c r="F33" s="33">
        <v>213574928.18000001</v>
      </c>
      <c r="G33" s="91">
        <f t="shared" si="0"/>
        <v>2804006.88</v>
      </c>
    </row>
    <row r="34" spans="1:7" x14ac:dyDescent="0.25">
      <c r="A34" s="32" t="s">
        <v>178</v>
      </c>
      <c r="B34" s="32" t="s">
        <v>179</v>
      </c>
      <c r="C34" s="33">
        <v>22564905.879999999</v>
      </c>
      <c r="D34" s="33">
        <v>299773.28000000003</v>
      </c>
      <c r="E34" s="33">
        <v>0</v>
      </c>
      <c r="F34" s="33">
        <v>22864679.16</v>
      </c>
      <c r="G34" s="91">
        <f t="shared" si="0"/>
        <v>299773.28000000003</v>
      </c>
    </row>
    <row r="35" spans="1:7" x14ac:dyDescent="0.25">
      <c r="A35" s="32" t="s">
        <v>180</v>
      </c>
      <c r="B35" s="32" t="s">
        <v>181</v>
      </c>
      <c r="C35" s="33">
        <v>144923.49</v>
      </c>
      <c r="D35" s="33">
        <v>1026.26</v>
      </c>
      <c r="E35" s="33">
        <v>0</v>
      </c>
      <c r="F35" s="33">
        <v>145949.75</v>
      </c>
      <c r="G35" s="91">
        <f t="shared" si="0"/>
        <v>1026.26</v>
      </c>
    </row>
    <row r="36" spans="1:7" x14ac:dyDescent="0.25">
      <c r="A36" s="32" t="s">
        <v>182</v>
      </c>
      <c r="B36" s="32" t="s">
        <v>183</v>
      </c>
      <c r="C36" s="33">
        <v>8264.4500000000007</v>
      </c>
      <c r="D36" s="33">
        <v>0</v>
      </c>
      <c r="E36" s="33">
        <v>0</v>
      </c>
      <c r="F36" s="33">
        <v>8264.4500000000007</v>
      </c>
      <c r="G36" s="91">
        <f t="shared" si="0"/>
        <v>0</v>
      </c>
    </row>
    <row r="37" spans="1:7" x14ac:dyDescent="0.25">
      <c r="A37" s="32" t="s">
        <v>184</v>
      </c>
      <c r="B37" s="32" t="s">
        <v>185</v>
      </c>
      <c r="C37" s="33">
        <v>40223366.200000003</v>
      </c>
      <c r="D37" s="33">
        <v>0</v>
      </c>
      <c r="E37" s="33">
        <v>0</v>
      </c>
      <c r="F37" s="33">
        <v>40223366.200000003</v>
      </c>
      <c r="G37" s="91">
        <f t="shared" si="0"/>
        <v>0</v>
      </c>
    </row>
    <row r="38" spans="1:7" x14ac:dyDescent="0.25">
      <c r="A38" s="32" t="s">
        <v>186</v>
      </c>
      <c r="B38" s="32" t="s">
        <v>187</v>
      </c>
      <c r="C38" s="33">
        <v>77327310.230000004</v>
      </c>
      <c r="D38" s="33">
        <v>645890.86</v>
      </c>
      <c r="E38" s="33">
        <v>0</v>
      </c>
      <c r="F38" s="33">
        <v>77973201.090000004</v>
      </c>
      <c r="G38" s="91">
        <f t="shared" si="0"/>
        <v>645890.86</v>
      </c>
    </row>
    <row r="39" spans="1:7" x14ac:dyDescent="0.25">
      <c r="A39" s="32" t="s">
        <v>188</v>
      </c>
      <c r="B39" s="32" t="s">
        <v>189</v>
      </c>
      <c r="C39" s="33">
        <v>1114769.24</v>
      </c>
      <c r="D39" s="33">
        <v>2250</v>
      </c>
      <c r="E39" s="33">
        <v>0</v>
      </c>
      <c r="F39" s="33">
        <v>1117019.24</v>
      </c>
      <c r="G39" s="91">
        <f t="shared" si="0"/>
        <v>2250</v>
      </c>
    </row>
    <row r="40" spans="1:7" x14ac:dyDescent="0.25">
      <c r="A40" s="32" t="s">
        <v>190</v>
      </c>
      <c r="B40" s="32" t="s">
        <v>191</v>
      </c>
      <c r="C40" s="33">
        <v>24081533.609999999</v>
      </c>
      <c r="D40" s="33">
        <v>0</v>
      </c>
      <c r="E40" s="33">
        <v>0</v>
      </c>
      <c r="F40" s="33">
        <v>24081533.609999999</v>
      </c>
      <c r="G40" s="91">
        <f t="shared" si="0"/>
        <v>0</v>
      </c>
    </row>
    <row r="41" spans="1:7" x14ac:dyDescent="0.25">
      <c r="A41" s="32" t="s">
        <v>192</v>
      </c>
      <c r="B41" s="32" t="s">
        <v>193</v>
      </c>
      <c r="C41" s="33">
        <v>79441676.549999997</v>
      </c>
      <c r="D41" s="33">
        <v>1753720.01</v>
      </c>
      <c r="E41" s="33">
        <v>820978.95</v>
      </c>
      <c r="F41" s="33">
        <v>80374417.609999999</v>
      </c>
      <c r="G41" s="91">
        <f t="shared" si="0"/>
        <v>932741.06</v>
      </c>
    </row>
    <row r="42" spans="1:7" x14ac:dyDescent="0.25">
      <c r="A42" s="32" t="s">
        <v>194</v>
      </c>
      <c r="B42" s="32" t="s">
        <v>195</v>
      </c>
      <c r="C42" s="33">
        <v>1076820.2</v>
      </c>
      <c r="D42" s="33">
        <v>15693.74</v>
      </c>
      <c r="E42" s="33">
        <v>7846.87</v>
      </c>
      <c r="F42" s="33">
        <v>1084667.07</v>
      </c>
      <c r="G42" s="91">
        <f t="shared" si="0"/>
        <v>7846.87</v>
      </c>
    </row>
    <row r="43" spans="1:7" x14ac:dyDescent="0.25">
      <c r="A43" s="32" t="s">
        <v>196</v>
      </c>
      <c r="B43" s="32" t="s">
        <v>197</v>
      </c>
      <c r="C43" s="33">
        <v>1150069.99</v>
      </c>
      <c r="D43" s="33">
        <v>19278.560000000001</v>
      </c>
      <c r="E43" s="33">
        <v>4714.28</v>
      </c>
      <c r="F43" s="33">
        <v>1164634.27</v>
      </c>
      <c r="G43" s="91">
        <f t="shared" si="0"/>
        <v>14564.280000000002</v>
      </c>
    </row>
    <row r="44" spans="1:7" x14ac:dyDescent="0.25">
      <c r="A44" s="32" t="s">
        <v>198</v>
      </c>
      <c r="B44" s="32" t="s">
        <v>199</v>
      </c>
      <c r="C44" s="33">
        <v>152899519.25999999</v>
      </c>
      <c r="D44" s="33">
        <v>471127.64</v>
      </c>
      <c r="E44" s="33">
        <v>0</v>
      </c>
      <c r="F44" s="33">
        <v>153370646.90000001</v>
      </c>
      <c r="G44" s="91">
        <f t="shared" si="0"/>
        <v>471127.64</v>
      </c>
    </row>
    <row r="45" spans="1:7" x14ac:dyDescent="0.25">
      <c r="A45" s="32" t="s">
        <v>200</v>
      </c>
      <c r="B45" s="32" t="s">
        <v>201</v>
      </c>
      <c r="C45" s="33">
        <v>4942308.88</v>
      </c>
      <c r="D45" s="33">
        <v>13747</v>
      </c>
      <c r="E45" s="33">
        <v>0</v>
      </c>
      <c r="F45" s="33">
        <v>4956055.88</v>
      </c>
      <c r="G45" s="91">
        <f t="shared" si="0"/>
        <v>13747</v>
      </c>
    </row>
    <row r="46" spans="1:7" x14ac:dyDescent="0.25">
      <c r="A46" s="32" t="s">
        <v>202</v>
      </c>
      <c r="B46" s="32" t="s">
        <v>203</v>
      </c>
      <c r="C46" s="33">
        <v>33313529.039999999</v>
      </c>
      <c r="D46" s="33">
        <v>901922.31</v>
      </c>
      <c r="E46" s="33">
        <v>204895.51</v>
      </c>
      <c r="F46" s="33">
        <v>34010555.840000004</v>
      </c>
      <c r="G46" s="91">
        <f t="shared" si="0"/>
        <v>697026.8</v>
      </c>
    </row>
    <row r="47" spans="1:7" x14ac:dyDescent="0.25">
      <c r="A47" s="32" t="s">
        <v>204</v>
      </c>
      <c r="B47" s="32" t="s">
        <v>205</v>
      </c>
      <c r="C47" s="33">
        <v>11699795.52</v>
      </c>
      <c r="D47" s="33">
        <v>952439.96</v>
      </c>
      <c r="E47" s="33">
        <v>549904.69999999995</v>
      </c>
      <c r="F47" s="33">
        <v>12102330.779999999</v>
      </c>
      <c r="G47" s="91">
        <f t="shared" si="0"/>
        <v>402535.26</v>
      </c>
    </row>
    <row r="48" spans="1:7" x14ac:dyDescent="0.25">
      <c r="A48" s="32" t="s">
        <v>206</v>
      </c>
      <c r="B48" s="32" t="s">
        <v>207</v>
      </c>
      <c r="C48" s="33">
        <v>100</v>
      </c>
      <c r="D48" s="33">
        <v>0</v>
      </c>
      <c r="E48" s="33">
        <v>0</v>
      </c>
      <c r="F48" s="33">
        <v>100</v>
      </c>
      <c r="G48" s="91">
        <f t="shared" si="0"/>
        <v>0</v>
      </c>
    </row>
    <row r="49" spans="1:7" x14ac:dyDescent="0.25">
      <c r="A49" s="32" t="s">
        <v>208</v>
      </c>
      <c r="B49" s="32" t="s">
        <v>209</v>
      </c>
      <c r="C49" s="33">
        <v>9429587.7200000007</v>
      </c>
      <c r="D49" s="33">
        <v>476300.02</v>
      </c>
      <c r="E49" s="33">
        <v>216300</v>
      </c>
      <c r="F49" s="33">
        <v>9689587.7400000002</v>
      </c>
      <c r="G49" s="91">
        <f t="shared" si="0"/>
        <v>260000.02000000002</v>
      </c>
    </row>
    <row r="50" spans="1:7" x14ac:dyDescent="0.25">
      <c r="A50" s="32" t="s">
        <v>210</v>
      </c>
      <c r="B50" s="32" t="s">
        <v>211</v>
      </c>
      <c r="C50" s="33">
        <v>2697959.28</v>
      </c>
      <c r="D50" s="33">
        <v>0</v>
      </c>
      <c r="E50" s="33">
        <v>0</v>
      </c>
      <c r="F50" s="33">
        <v>2697959.28</v>
      </c>
      <c r="G50" s="91">
        <f t="shared" si="0"/>
        <v>0</v>
      </c>
    </row>
    <row r="51" spans="1:7" x14ac:dyDescent="0.25">
      <c r="A51" s="32" t="s">
        <v>212</v>
      </c>
      <c r="B51" s="32" t="s">
        <v>213</v>
      </c>
      <c r="C51" s="33">
        <v>1427621.75</v>
      </c>
      <c r="D51" s="33">
        <v>9680</v>
      </c>
      <c r="E51" s="33">
        <v>1680</v>
      </c>
      <c r="F51" s="33">
        <v>1435621.75</v>
      </c>
      <c r="G51" s="91">
        <f t="shared" si="0"/>
        <v>8000</v>
      </c>
    </row>
    <row r="52" spans="1:7" x14ac:dyDescent="0.25">
      <c r="A52" s="32" t="s">
        <v>214</v>
      </c>
      <c r="B52" s="32" t="s">
        <v>215</v>
      </c>
      <c r="C52" s="33">
        <v>208453923.84</v>
      </c>
      <c r="D52" s="33">
        <v>1895163.49</v>
      </c>
      <c r="E52" s="33">
        <v>181957.58</v>
      </c>
      <c r="F52" s="33">
        <v>210167129.75</v>
      </c>
      <c r="G52" s="91">
        <f t="shared" si="0"/>
        <v>1713205.91</v>
      </c>
    </row>
    <row r="53" spans="1:7" x14ac:dyDescent="0.25">
      <c r="A53" s="32" t="s">
        <v>216</v>
      </c>
      <c r="B53" s="32" t="s">
        <v>217</v>
      </c>
      <c r="C53" s="33">
        <v>117826</v>
      </c>
      <c r="D53" s="33">
        <v>81693.350000000006</v>
      </c>
      <c r="E53" s="33">
        <v>39682.15</v>
      </c>
      <c r="F53" s="33">
        <v>159837.20000000001</v>
      </c>
      <c r="G53" s="91">
        <f t="shared" si="0"/>
        <v>42011.200000000004</v>
      </c>
    </row>
    <row r="54" spans="1:7" x14ac:dyDescent="0.25">
      <c r="A54" s="32" t="s">
        <v>218</v>
      </c>
      <c r="B54" s="32" t="s">
        <v>219</v>
      </c>
      <c r="C54" s="33">
        <v>22287.99</v>
      </c>
      <c r="D54" s="33">
        <v>0</v>
      </c>
      <c r="E54" s="33">
        <v>0</v>
      </c>
      <c r="F54" s="33">
        <v>22287.99</v>
      </c>
      <c r="G54" s="91">
        <f t="shared" si="0"/>
        <v>0</v>
      </c>
    </row>
    <row r="55" spans="1:7" x14ac:dyDescent="0.25">
      <c r="A55" s="32" t="s">
        <v>220</v>
      </c>
      <c r="B55" s="32" t="s">
        <v>221</v>
      </c>
      <c r="C55" s="33">
        <v>5281884.8</v>
      </c>
      <c r="D55" s="33">
        <v>166712.42000000001</v>
      </c>
      <c r="E55" s="33">
        <v>0</v>
      </c>
      <c r="F55" s="33">
        <v>5448597.2199999997</v>
      </c>
      <c r="G55" s="91">
        <f t="shared" si="0"/>
        <v>166712.42000000001</v>
      </c>
    </row>
    <row r="56" spans="1:7" x14ac:dyDescent="0.25">
      <c r="A56" s="32" t="s">
        <v>222</v>
      </c>
      <c r="B56" s="32" t="s">
        <v>223</v>
      </c>
      <c r="C56" s="33">
        <v>1764115.6</v>
      </c>
      <c r="D56" s="33">
        <v>0</v>
      </c>
      <c r="E56" s="33">
        <v>0</v>
      </c>
      <c r="F56" s="33">
        <v>1764115.6</v>
      </c>
      <c r="G56" s="91">
        <f t="shared" si="0"/>
        <v>0</v>
      </c>
    </row>
    <row r="57" spans="1:7" x14ac:dyDescent="0.25">
      <c r="A57" s="32" t="s">
        <v>224</v>
      </c>
      <c r="B57" s="32" t="s">
        <v>225</v>
      </c>
      <c r="C57" s="33">
        <v>18292</v>
      </c>
      <c r="D57" s="33">
        <v>0</v>
      </c>
      <c r="E57" s="33">
        <v>0</v>
      </c>
      <c r="F57" s="33">
        <v>18292</v>
      </c>
      <c r="G57" s="91">
        <f t="shared" si="0"/>
        <v>0</v>
      </c>
    </row>
    <row r="58" spans="1:7" x14ac:dyDescent="0.25">
      <c r="A58" s="32" t="s">
        <v>226</v>
      </c>
      <c r="B58" s="32" t="s">
        <v>227</v>
      </c>
      <c r="C58" s="33">
        <v>342497.67</v>
      </c>
      <c r="D58" s="33">
        <v>0</v>
      </c>
      <c r="E58" s="33">
        <v>0</v>
      </c>
      <c r="F58" s="33">
        <v>342497.67</v>
      </c>
      <c r="G58" s="91">
        <f t="shared" si="0"/>
        <v>0</v>
      </c>
    </row>
    <row r="59" spans="1:7" x14ac:dyDescent="0.25">
      <c r="A59" s="32" t="s">
        <v>228</v>
      </c>
      <c r="B59" s="32" t="s">
        <v>229</v>
      </c>
      <c r="C59" s="33">
        <v>3004308.04</v>
      </c>
      <c r="D59" s="33">
        <v>0</v>
      </c>
      <c r="E59" s="33">
        <v>0</v>
      </c>
      <c r="F59" s="33">
        <v>3004308.04</v>
      </c>
      <c r="G59" s="91">
        <f t="shared" si="0"/>
        <v>0</v>
      </c>
    </row>
    <row r="60" spans="1:7" x14ac:dyDescent="0.25">
      <c r="A60" s="32" t="s">
        <v>230</v>
      </c>
      <c r="B60" s="32" t="s">
        <v>231</v>
      </c>
      <c r="C60" s="33">
        <v>17114537.879999999</v>
      </c>
      <c r="D60" s="33">
        <v>0</v>
      </c>
      <c r="E60" s="33">
        <v>0</v>
      </c>
      <c r="F60" s="33">
        <v>17114537.879999999</v>
      </c>
      <c r="G60" s="91">
        <f t="shared" si="0"/>
        <v>0</v>
      </c>
    </row>
    <row r="61" spans="1:7" x14ac:dyDescent="0.25">
      <c r="A61" s="32" t="s">
        <v>232</v>
      </c>
      <c r="B61" s="32" t="s">
        <v>233</v>
      </c>
      <c r="C61" s="33">
        <v>6850718.2400000002</v>
      </c>
      <c r="D61" s="33">
        <v>0</v>
      </c>
      <c r="E61" s="33">
        <v>0</v>
      </c>
      <c r="F61" s="33">
        <v>6850718.2400000002</v>
      </c>
      <c r="G61" s="91">
        <f t="shared" si="0"/>
        <v>0</v>
      </c>
    </row>
    <row r="62" spans="1:7" x14ac:dyDescent="0.25">
      <c r="A62" s="32" t="s">
        <v>234</v>
      </c>
      <c r="B62" s="32" t="s">
        <v>235</v>
      </c>
      <c r="C62" s="33">
        <v>18942712.09</v>
      </c>
      <c r="D62" s="33">
        <v>0</v>
      </c>
      <c r="E62" s="33">
        <v>0</v>
      </c>
      <c r="F62" s="33">
        <v>18942712.09</v>
      </c>
      <c r="G62" s="91">
        <f t="shared" si="0"/>
        <v>0</v>
      </c>
    </row>
    <row r="63" spans="1:7" x14ac:dyDescent="0.25">
      <c r="A63" s="32" t="s">
        <v>236</v>
      </c>
      <c r="B63" s="32" t="s">
        <v>237</v>
      </c>
      <c r="C63" s="33">
        <v>258038730.88999999</v>
      </c>
      <c r="D63" s="33">
        <v>4069437.16</v>
      </c>
      <c r="E63" s="33">
        <v>314305.82</v>
      </c>
      <c r="F63" s="33">
        <v>261793862.22999999</v>
      </c>
      <c r="G63" s="91">
        <f t="shared" si="0"/>
        <v>3755131.3400000003</v>
      </c>
    </row>
    <row r="64" spans="1:7" x14ac:dyDescent="0.25">
      <c r="A64" s="32" t="s">
        <v>238</v>
      </c>
      <c r="B64" s="32" t="s">
        <v>239</v>
      </c>
      <c r="C64" s="33">
        <v>222024.6</v>
      </c>
      <c r="D64" s="33">
        <v>0</v>
      </c>
      <c r="E64" s="33">
        <v>0</v>
      </c>
      <c r="F64" s="33">
        <v>222024.6</v>
      </c>
      <c r="G64" s="91">
        <f t="shared" si="0"/>
        <v>0</v>
      </c>
    </row>
    <row r="65" spans="1:7" x14ac:dyDescent="0.25">
      <c r="A65" s="32" t="s">
        <v>240</v>
      </c>
      <c r="B65" s="32" t="s">
        <v>241</v>
      </c>
      <c r="C65" s="33">
        <v>-194271236.91</v>
      </c>
      <c r="D65" s="33">
        <v>0</v>
      </c>
      <c r="E65" s="33">
        <v>0</v>
      </c>
      <c r="F65" s="33">
        <v>-194271236.91</v>
      </c>
      <c r="G65" s="91">
        <f t="shared" si="0"/>
        <v>0</v>
      </c>
    </row>
    <row r="66" spans="1:7" x14ac:dyDescent="0.25">
      <c r="A66" s="32" t="s">
        <v>242</v>
      </c>
      <c r="B66" s="32" t="s">
        <v>243</v>
      </c>
      <c r="C66" s="33">
        <v>9787094.6600000001</v>
      </c>
      <c r="D66" s="33">
        <v>7821.68</v>
      </c>
      <c r="E66" s="33">
        <v>3910.84</v>
      </c>
      <c r="F66" s="33">
        <v>9791005.5</v>
      </c>
      <c r="G66" s="91">
        <f t="shared" si="0"/>
        <v>3910.84</v>
      </c>
    </row>
    <row r="67" spans="1:7" x14ac:dyDescent="0.25">
      <c r="A67" s="32" t="s">
        <v>244</v>
      </c>
      <c r="B67" s="32" t="s">
        <v>245</v>
      </c>
      <c r="C67" s="33">
        <v>797670</v>
      </c>
      <c r="D67" s="33">
        <v>0</v>
      </c>
      <c r="E67" s="33">
        <v>0</v>
      </c>
      <c r="F67" s="33">
        <v>797670</v>
      </c>
      <c r="G67" s="91">
        <f t="shared" si="0"/>
        <v>0</v>
      </c>
    </row>
    <row r="68" spans="1:7" x14ac:dyDescent="0.25">
      <c r="A68" s="32" t="s">
        <v>246</v>
      </c>
      <c r="B68" s="32" t="s">
        <v>247</v>
      </c>
      <c r="C68" s="33">
        <v>933988.77</v>
      </c>
      <c r="D68" s="33">
        <v>0</v>
      </c>
      <c r="E68" s="33">
        <v>0</v>
      </c>
      <c r="F68" s="33">
        <v>933988.77</v>
      </c>
      <c r="G68" s="91">
        <f t="shared" ref="G68:G131" si="1">+D68-E68</f>
        <v>0</v>
      </c>
    </row>
    <row r="69" spans="1:7" x14ac:dyDescent="0.25">
      <c r="A69" s="32" t="s">
        <v>248</v>
      </c>
      <c r="B69" s="32" t="s">
        <v>249</v>
      </c>
      <c r="C69" s="33">
        <v>1090686.32</v>
      </c>
      <c r="D69" s="33">
        <v>605</v>
      </c>
      <c r="E69" s="33">
        <v>0</v>
      </c>
      <c r="F69" s="33">
        <v>1091291.32</v>
      </c>
      <c r="G69" s="91">
        <f t="shared" si="1"/>
        <v>605</v>
      </c>
    </row>
    <row r="70" spans="1:7" x14ac:dyDescent="0.25">
      <c r="A70" s="32" t="s">
        <v>250</v>
      </c>
      <c r="B70" s="32" t="s">
        <v>251</v>
      </c>
      <c r="C70" s="33">
        <v>1803248.03</v>
      </c>
      <c r="D70" s="33">
        <v>0</v>
      </c>
      <c r="E70" s="33">
        <v>0</v>
      </c>
      <c r="F70" s="33">
        <v>1803248.03</v>
      </c>
      <c r="G70" s="91">
        <f t="shared" si="1"/>
        <v>0</v>
      </c>
    </row>
    <row r="71" spans="1:7" x14ac:dyDescent="0.25">
      <c r="A71" s="32" t="s">
        <v>252</v>
      </c>
      <c r="B71" s="32" t="s">
        <v>253</v>
      </c>
      <c r="C71" s="33">
        <v>28320</v>
      </c>
      <c r="D71" s="33">
        <v>0</v>
      </c>
      <c r="E71" s="33">
        <v>0</v>
      </c>
      <c r="F71" s="33">
        <v>28320</v>
      </c>
      <c r="G71" s="91">
        <f t="shared" si="1"/>
        <v>0</v>
      </c>
    </row>
    <row r="72" spans="1:7" x14ac:dyDescent="0.25">
      <c r="A72" s="32" t="s">
        <v>254</v>
      </c>
      <c r="B72" s="32" t="s">
        <v>255</v>
      </c>
      <c r="C72" s="33">
        <v>340375.53</v>
      </c>
      <c r="D72" s="33">
        <v>0</v>
      </c>
      <c r="E72" s="33">
        <v>0</v>
      </c>
      <c r="F72" s="33">
        <v>340375.53</v>
      </c>
      <c r="G72" s="91">
        <f t="shared" si="1"/>
        <v>0</v>
      </c>
    </row>
    <row r="73" spans="1:7" x14ac:dyDescent="0.25">
      <c r="A73" s="32" t="s">
        <v>256</v>
      </c>
      <c r="B73" s="32" t="s">
        <v>257</v>
      </c>
      <c r="C73" s="33">
        <v>2916387.75</v>
      </c>
      <c r="D73" s="33">
        <v>0</v>
      </c>
      <c r="E73" s="33">
        <v>0</v>
      </c>
      <c r="F73" s="33">
        <v>2916387.75</v>
      </c>
      <c r="G73" s="91">
        <f t="shared" si="1"/>
        <v>0</v>
      </c>
    </row>
    <row r="74" spans="1:7" x14ac:dyDescent="0.25">
      <c r="A74" s="32" t="s">
        <v>258</v>
      </c>
      <c r="B74" s="32" t="s">
        <v>259</v>
      </c>
      <c r="C74" s="33">
        <v>1125070.74</v>
      </c>
      <c r="D74" s="33">
        <v>0</v>
      </c>
      <c r="E74" s="33">
        <v>0</v>
      </c>
      <c r="F74" s="33">
        <v>1125070.74</v>
      </c>
      <c r="G74" s="91">
        <f t="shared" si="1"/>
        <v>0</v>
      </c>
    </row>
    <row r="75" spans="1:7" x14ac:dyDescent="0.25">
      <c r="A75" s="32" t="s">
        <v>260</v>
      </c>
      <c r="B75" s="32" t="s">
        <v>261</v>
      </c>
      <c r="C75" s="33">
        <v>1055</v>
      </c>
      <c r="D75" s="33">
        <v>0</v>
      </c>
      <c r="E75" s="33">
        <v>0</v>
      </c>
      <c r="F75" s="33">
        <v>1055</v>
      </c>
      <c r="G75" s="91">
        <f t="shared" si="1"/>
        <v>0</v>
      </c>
    </row>
    <row r="76" spans="1:7" x14ac:dyDescent="0.25">
      <c r="A76" s="32" t="s">
        <v>262</v>
      </c>
      <c r="B76" s="32" t="s">
        <v>263</v>
      </c>
      <c r="C76" s="33">
        <v>14914.04</v>
      </c>
      <c r="D76" s="33">
        <v>0</v>
      </c>
      <c r="E76" s="33">
        <v>0</v>
      </c>
      <c r="F76" s="33">
        <v>14914.04</v>
      </c>
      <c r="G76" s="91">
        <f t="shared" si="1"/>
        <v>0</v>
      </c>
    </row>
    <row r="77" spans="1:7" x14ac:dyDescent="0.25">
      <c r="A77" s="32" t="s">
        <v>264</v>
      </c>
      <c r="B77" s="32" t="s">
        <v>265</v>
      </c>
      <c r="C77" s="33">
        <v>3873.94</v>
      </c>
      <c r="D77" s="33">
        <v>0</v>
      </c>
      <c r="E77" s="33">
        <v>0</v>
      </c>
      <c r="F77" s="33">
        <v>3873.94</v>
      </c>
      <c r="G77" s="91">
        <f t="shared" si="1"/>
        <v>0</v>
      </c>
    </row>
    <row r="78" spans="1:7" x14ac:dyDescent="0.25">
      <c r="A78" s="32" t="s">
        <v>266</v>
      </c>
      <c r="B78" s="32" t="s">
        <v>267</v>
      </c>
      <c r="C78" s="33">
        <v>-17857294.739999998</v>
      </c>
      <c r="D78" s="33">
        <v>390945.9</v>
      </c>
      <c r="E78" s="33">
        <v>0</v>
      </c>
      <c r="F78" s="33">
        <v>-17466348.84</v>
      </c>
      <c r="G78" s="91">
        <f t="shared" si="1"/>
        <v>390945.9</v>
      </c>
    </row>
    <row r="79" spans="1:7" x14ac:dyDescent="0.25">
      <c r="A79" s="32" t="s">
        <v>268</v>
      </c>
      <c r="B79" s="32" t="s">
        <v>269</v>
      </c>
      <c r="C79" s="33">
        <v>80970.399999999994</v>
      </c>
      <c r="D79" s="33">
        <v>0</v>
      </c>
      <c r="E79" s="33">
        <v>0</v>
      </c>
      <c r="F79" s="33">
        <v>80970.399999999994</v>
      </c>
      <c r="G79" s="91">
        <f t="shared" si="1"/>
        <v>0</v>
      </c>
    </row>
    <row r="80" spans="1:7" x14ac:dyDescent="0.25">
      <c r="A80" s="32" t="s">
        <v>270</v>
      </c>
      <c r="B80" s="32" t="s">
        <v>271</v>
      </c>
      <c r="C80" s="33">
        <v>91192.57</v>
      </c>
      <c r="D80" s="33">
        <v>0</v>
      </c>
      <c r="E80" s="33">
        <v>0</v>
      </c>
      <c r="F80" s="33">
        <v>91192.57</v>
      </c>
      <c r="G80" s="91">
        <f t="shared" si="1"/>
        <v>0</v>
      </c>
    </row>
    <row r="81" spans="1:7" x14ac:dyDescent="0.25">
      <c r="A81" s="32" t="s">
        <v>272</v>
      </c>
      <c r="B81" s="32" t="s">
        <v>273</v>
      </c>
      <c r="C81" s="33">
        <v>12301.5</v>
      </c>
      <c r="D81" s="33">
        <v>0</v>
      </c>
      <c r="E81" s="33">
        <v>0</v>
      </c>
      <c r="F81" s="33">
        <v>12301.5</v>
      </c>
      <c r="G81" s="91">
        <f t="shared" si="1"/>
        <v>0</v>
      </c>
    </row>
    <row r="82" spans="1:7" x14ac:dyDescent="0.25">
      <c r="A82" s="32" t="s">
        <v>274</v>
      </c>
      <c r="B82" s="32" t="s">
        <v>275</v>
      </c>
      <c r="C82" s="33">
        <v>4236.17</v>
      </c>
      <c r="D82" s="33">
        <v>0</v>
      </c>
      <c r="E82" s="33">
        <v>0</v>
      </c>
      <c r="F82" s="33">
        <v>4236.17</v>
      </c>
      <c r="G82" s="91">
        <f t="shared" si="1"/>
        <v>0</v>
      </c>
    </row>
    <row r="83" spans="1:7" x14ac:dyDescent="0.25">
      <c r="A83" s="32" t="s">
        <v>276</v>
      </c>
      <c r="B83" s="32" t="s">
        <v>277</v>
      </c>
      <c r="C83" s="33">
        <v>3757199.58</v>
      </c>
      <c r="D83" s="33">
        <v>0</v>
      </c>
      <c r="E83" s="33">
        <v>0</v>
      </c>
      <c r="F83" s="33">
        <v>3757199.58</v>
      </c>
      <c r="G83" s="91">
        <f t="shared" si="1"/>
        <v>0</v>
      </c>
    </row>
    <row r="84" spans="1:7" x14ac:dyDescent="0.25">
      <c r="A84" s="32" t="s">
        <v>278</v>
      </c>
      <c r="B84" s="32" t="s">
        <v>279</v>
      </c>
      <c r="C84" s="33">
        <v>10315274.789999999</v>
      </c>
      <c r="D84" s="33">
        <v>156724.01</v>
      </c>
      <c r="E84" s="33">
        <v>0</v>
      </c>
      <c r="F84" s="33">
        <v>10471998.800000001</v>
      </c>
      <c r="G84" s="91">
        <f t="shared" si="1"/>
        <v>156724.01</v>
      </c>
    </row>
    <row r="85" spans="1:7" x14ac:dyDescent="0.25">
      <c r="A85" s="32" t="s">
        <v>280</v>
      </c>
      <c r="B85" s="32" t="s">
        <v>281</v>
      </c>
      <c r="C85" s="33">
        <v>15527</v>
      </c>
      <c r="D85" s="33">
        <v>44593.39</v>
      </c>
      <c r="E85" s="33">
        <v>0</v>
      </c>
      <c r="F85" s="33">
        <v>60120.39</v>
      </c>
      <c r="G85" s="91">
        <f t="shared" si="1"/>
        <v>44593.39</v>
      </c>
    </row>
    <row r="86" spans="1:7" x14ac:dyDescent="0.25">
      <c r="A86" s="32" t="s">
        <v>282</v>
      </c>
      <c r="B86" s="32" t="s">
        <v>283</v>
      </c>
      <c r="C86" s="33">
        <v>63999.99</v>
      </c>
      <c r="D86" s="33">
        <v>0</v>
      </c>
      <c r="E86" s="33">
        <v>0</v>
      </c>
      <c r="F86" s="33">
        <v>63999.99</v>
      </c>
      <c r="G86" s="91">
        <f t="shared" si="1"/>
        <v>0</v>
      </c>
    </row>
    <row r="87" spans="1:7" x14ac:dyDescent="0.25">
      <c r="A87" s="32" t="s">
        <v>284</v>
      </c>
      <c r="B87" s="32" t="s">
        <v>285</v>
      </c>
      <c r="C87" s="33">
        <v>922101.42</v>
      </c>
      <c r="D87" s="33">
        <v>0</v>
      </c>
      <c r="E87" s="33">
        <v>0</v>
      </c>
      <c r="F87" s="33">
        <v>922101.42</v>
      </c>
      <c r="G87" s="91">
        <f t="shared" si="1"/>
        <v>0</v>
      </c>
    </row>
    <row r="88" spans="1:7" x14ac:dyDescent="0.25">
      <c r="A88" s="32" t="s">
        <v>286</v>
      </c>
      <c r="B88" s="32" t="s">
        <v>287</v>
      </c>
      <c r="C88" s="33">
        <v>13878.05</v>
      </c>
      <c r="D88" s="33">
        <v>0</v>
      </c>
      <c r="E88" s="33">
        <v>0</v>
      </c>
      <c r="F88" s="33">
        <v>13878.05</v>
      </c>
      <c r="G88" s="91">
        <f t="shared" si="1"/>
        <v>0</v>
      </c>
    </row>
    <row r="89" spans="1:7" x14ac:dyDescent="0.25">
      <c r="A89" s="32" t="s">
        <v>288</v>
      </c>
      <c r="B89" s="32" t="s">
        <v>289</v>
      </c>
      <c r="C89" s="33">
        <v>201395.86</v>
      </c>
      <c r="D89" s="33">
        <v>0</v>
      </c>
      <c r="E89" s="33">
        <v>0</v>
      </c>
      <c r="F89" s="33">
        <v>201395.86</v>
      </c>
      <c r="G89" s="91">
        <f t="shared" si="1"/>
        <v>0</v>
      </c>
    </row>
    <row r="90" spans="1:7" x14ac:dyDescent="0.25">
      <c r="A90" s="32" t="s">
        <v>290</v>
      </c>
      <c r="B90" s="32" t="s">
        <v>291</v>
      </c>
      <c r="C90" s="33">
        <v>970660</v>
      </c>
      <c r="D90" s="33">
        <v>0</v>
      </c>
      <c r="E90" s="33">
        <v>0</v>
      </c>
      <c r="F90" s="33">
        <v>970660</v>
      </c>
      <c r="G90" s="91">
        <f t="shared" si="1"/>
        <v>0</v>
      </c>
    </row>
    <row r="91" spans="1:7" x14ac:dyDescent="0.25">
      <c r="A91" s="32" t="s">
        <v>292</v>
      </c>
      <c r="B91" s="32" t="s">
        <v>293</v>
      </c>
      <c r="C91" s="33">
        <v>17495570.760000002</v>
      </c>
      <c r="D91" s="33">
        <v>199095.51</v>
      </c>
      <c r="E91" s="33">
        <v>0</v>
      </c>
      <c r="F91" s="33">
        <v>17694666.27</v>
      </c>
      <c r="G91" s="91">
        <f t="shared" si="1"/>
        <v>199095.51</v>
      </c>
    </row>
    <row r="92" spans="1:7" x14ac:dyDescent="0.25">
      <c r="A92" s="32" t="s">
        <v>294</v>
      </c>
      <c r="B92" s="32" t="s">
        <v>295</v>
      </c>
      <c r="C92" s="33">
        <v>42703816.009999998</v>
      </c>
      <c r="D92" s="33">
        <v>0</v>
      </c>
      <c r="E92" s="33">
        <v>0</v>
      </c>
      <c r="F92" s="33">
        <v>42703816.009999998</v>
      </c>
      <c r="G92" s="91">
        <f t="shared" si="1"/>
        <v>0</v>
      </c>
    </row>
    <row r="93" spans="1:7" x14ac:dyDescent="0.25">
      <c r="A93" s="32" t="s">
        <v>296</v>
      </c>
      <c r="B93" s="32" t="s">
        <v>297</v>
      </c>
      <c r="C93" s="33">
        <v>996248.5</v>
      </c>
      <c r="D93" s="33">
        <v>0</v>
      </c>
      <c r="E93" s="33">
        <v>0</v>
      </c>
      <c r="F93" s="33">
        <v>996248.5</v>
      </c>
      <c r="G93" s="91">
        <f t="shared" si="1"/>
        <v>0</v>
      </c>
    </row>
    <row r="94" spans="1:7" x14ac:dyDescent="0.25">
      <c r="A94" s="32" t="s">
        <v>298</v>
      </c>
      <c r="B94" s="32" t="s">
        <v>299</v>
      </c>
      <c r="C94" s="33">
        <v>7000</v>
      </c>
      <c r="D94" s="33">
        <v>0</v>
      </c>
      <c r="E94" s="33">
        <v>0</v>
      </c>
      <c r="F94" s="33">
        <v>7000</v>
      </c>
      <c r="G94" s="91">
        <f t="shared" si="1"/>
        <v>0</v>
      </c>
    </row>
    <row r="95" spans="1:7" x14ac:dyDescent="0.25">
      <c r="A95" s="32" t="s">
        <v>300</v>
      </c>
      <c r="B95" s="32" t="s">
        <v>301</v>
      </c>
      <c r="C95" s="33">
        <v>179128.68</v>
      </c>
      <c r="D95" s="33">
        <v>0</v>
      </c>
      <c r="E95" s="33">
        <v>0</v>
      </c>
      <c r="F95" s="33">
        <v>179128.68</v>
      </c>
      <c r="G95" s="91">
        <f t="shared" si="1"/>
        <v>0</v>
      </c>
    </row>
    <row r="96" spans="1:7" x14ac:dyDescent="0.25">
      <c r="A96" s="32" t="s">
        <v>302</v>
      </c>
      <c r="B96" s="32" t="s">
        <v>303</v>
      </c>
      <c r="C96" s="33">
        <v>2830063.5</v>
      </c>
      <c r="D96" s="33">
        <v>0</v>
      </c>
      <c r="E96" s="33">
        <v>0</v>
      </c>
      <c r="F96" s="33">
        <v>2830063.5</v>
      </c>
      <c r="G96" s="91">
        <f t="shared" si="1"/>
        <v>0</v>
      </c>
    </row>
    <row r="97" spans="1:7" x14ac:dyDescent="0.25">
      <c r="A97" s="32" t="s">
        <v>304</v>
      </c>
      <c r="B97" s="32" t="s">
        <v>305</v>
      </c>
      <c r="C97" s="33">
        <v>24615141.25</v>
      </c>
      <c r="D97" s="33">
        <v>205320</v>
      </c>
      <c r="E97" s="33">
        <v>0</v>
      </c>
      <c r="F97" s="33">
        <v>24820461.25</v>
      </c>
      <c r="G97" s="91">
        <f t="shared" si="1"/>
        <v>205320</v>
      </c>
    </row>
    <row r="98" spans="1:7" x14ac:dyDescent="0.25">
      <c r="A98" s="32" t="s">
        <v>306</v>
      </c>
      <c r="B98" s="32" t="s">
        <v>307</v>
      </c>
      <c r="C98" s="33">
        <v>2273863.5</v>
      </c>
      <c r="D98" s="33">
        <v>1142784.45</v>
      </c>
      <c r="E98" s="33">
        <v>99000</v>
      </c>
      <c r="F98" s="33">
        <v>3317647.95</v>
      </c>
      <c r="G98" s="91">
        <f t="shared" si="1"/>
        <v>1043784.45</v>
      </c>
    </row>
    <row r="99" spans="1:7" x14ac:dyDescent="0.25">
      <c r="A99" s="32" t="s">
        <v>308</v>
      </c>
      <c r="B99" s="32" t="s">
        <v>309</v>
      </c>
      <c r="C99" s="33">
        <v>36735698.159999996</v>
      </c>
      <c r="D99" s="33">
        <v>2511941.21</v>
      </c>
      <c r="E99" s="33">
        <v>0</v>
      </c>
      <c r="F99" s="33">
        <v>39247639.369999997</v>
      </c>
      <c r="G99" s="91">
        <f t="shared" si="1"/>
        <v>2511941.21</v>
      </c>
    </row>
    <row r="100" spans="1:7" x14ac:dyDescent="0.25">
      <c r="A100" s="32" t="s">
        <v>310</v>
      </c>
      <c r="B100" s="32" t="s">
        <v>311</v>
      </c>
      <c r="C100" s="33">
        <v>93365832.709999993</v>
      </c>
      <c r="D100" s="33">
        <v>10614259.9</v>
      </c>
      <c r="E100" s="33">
        <v>1693.25</v>
      </c>
      <c r="F100" s="33">
        <v>103978399.36</v>
      </c>
      <c r="G100" s="91">
        <f t="shared" si="1"/>
        <v>10612566.65</v>
      </c>
    </row>
    <row r="101" spans="1:7" x14ac:dyDescent="0.25">
      <c r="A101" s="32" t="s">
        <v>312</v>
      </c>
      <c r="B101" s="32" t="s">
        <v>313</v>
      </c>
      <c r="C101" s="33">
        <v>208902.19</v>
      </c>
      <c r="D101" s="33">
        <v>0</v>
      </c>
      <c r="E101" s="33">
        <v>0</v>
      </c>
      <c r="F101" s="33">
        <v>208902.19</v>
      </c>
      <c r="G101" s="91">
        <f t="shared" si="1"/>
        <v>0</v>
      </c>
    </row>
    <row r="102" spans="1:7" x14ac:dyDescent="0.25">
      <c r="A102" s="32" t="s">
        <v>314</v>
      </c>
      <c r="B102" s="32" t="s">
        <v>315</v>
      </c>
      <c r="C102" s="33">
        <v>878916.25</v>
      </c>
      <c r="D102" s="33">
        <v>6498</v>
      </c>
      <c r="E102" s="33">
        <v>0</v>
      </c>
      <c r="F102" s="33">
        <v>885414.25</v>
      </c>
      <c r="G102" s="91">
        <f t="shared" si="1"/>
        <v>6498</v>
      </c>
    </row>
    <row r="103" spans="1:7" x14ac:dyDescent="0.25">
      <c r="A103" s="32" t="s">
        <v>316</v>
      </c>
      <c r="B103" s="32" t="s">
        <v>317</v>
      </c>
      <c r="C103" s="33">
        <v>8438</v>
      </c>
      <c r="D103" s="33">
        <v>0</v>
      </c>
      <c r="E103" s="33">
        <v>0</v>
      </c>
      <c r="F103" s="33">
        <v>8438</v>
      </c>
      <c r="G103" s="91">
        <f t="shared" si="1"/>
        <v>0</v>
      </c>
    </row>
    <row r="104" spans="1:7" x14ac:dyDescent="0.25">
      <c r="A104" s="32" t="s">
        <v>318</v>
      </c>
      <c r="B104" s="32" t="s">
        <v>319</v>
      </c>
      <c r="C104" s="33">
        <v>4130</v>
      </c>
      <c r="D104" s="33">
        <v>0</v>
      </c>
      <c r="E104" s="33">
        <v>0</v>
      </c>
      <c r="F104" s="33">
        <v>4130</v>
      </c>
      <c r="G104" s="91">
        <f t="shared" si="1"/>
        <v>0</v>
      </c>
    </row>
    <row r="105" spans="1:7" x14ac:dyDescent="0.25">
      <c r="A105" s="32" t="s">
        <v>320</v>
      </c>
      <c r="B105" s="32" t="s">
        <v>321</v>
      </c>
      <c r="C105" s="33">
        <v>22769.95</v>
      </c>
      <c r="D105" s="33">
        <v>0</v>
      </c>
      <c r="E105" s="33">
        <v>0</v>
      </c>
      <c r="F105" s="33">
        <v>22769.95</v>
      </c>
      <c r="G105" s="91">
        <f t="shared" si="1"/>
        <v>0</v>
      </c>
    </row>
    <row r="106" spans="1:7" x14ac:dyDescent="0.25">
      <c r="A106" s="32" t="s">
        <v>322</v>
      </c>
      <c r="B106" s="32" t="s">
        <v>323</v>
      </c>
      <c r="C106" s="33">
        <v>11323704.15</v>
      </c>
      <c r="D106" s="33">
        <v>144835.78</v>
      </c>
      <c r="E106" s="33">
        <v>0</v>
      </c>
      <c r="F106" s="33">
        <v>11468539.93</v>
      </c>
      <c r="G106" s="91">
        <f t="shared" si="1"/>
        <v>144835.78</v>
      </c>
    </row>
    <row r="107" spans="1:7" x14ac:dyDescent="0.25">
      <c r="A107" s="32" t="s">
        <v>324</v>
      </c>
      <c r="B107" s="32" t="s">
        <v>325</v>
      </c>
      <c r="C107" s="33">
        <v>1800</v>
      </c>
      <c r="D107" s="33">
        <v>0</v>
      </c>
      <c r="E107" s="33">
        <v>0</v>
      </c>
      <c r="F107" s="33">
        <v>1800</v>
      </c>
      <c r="G107" s="91">
        <f t="shared" si="1"/>
        <v>0</v>
      </c>
    </row>
    <row r="108" spans="1:7" x14ac:dyDescent="0.25">
      <c r="A108" s="32" t="s">
        <v>326</v>
      </c>
      <c r="B108" s="32" t="s">
        <v>327</v>
      </c>
      <c r="C108" s="33">
        <v>999382.36</v>
      </c>
      <c r="D108" s="33">
        <v>0</v>
      </c>
      <c r="E108" s="33">
        <v>0</v>
      </c>
      <c r="F108" s="33">
        <v>999382.36</v>
      </c>
      <c r="G108" s="91">
        <f t="shared" si="1"/>
        <v>0</v>
      </c>
    </row>
    <row r="109" spans="1:7" x14ac:dyDescent="0.25">
      <c r="A109" s="32" t="s">
        <v>328</v>
      </c>
      <c r="B109" s="32" t="s">
        <v>329</v>
      </c>
      <c r="C109" s="33">
        <v>8315.82</v>
      </c>
      <c r="D109" s="33">
        <v>4275.8599999999997</v>
      </c>
      <c r="E109" s="33">
        <v>0</v>
      </c>
      <c r="F109" s="33">
        <v>12591.68</v>
      </c>
      <c r="G109" s="91">
        <f t="shared" si="1"/>
        <v>4275.8599999999997</v>
      </c>
    </row>
    <row r="110" spans="1:7" x14ac:dyDescent="0.25">
      <c r="A110" s="32" t="s">
        <v>330</v>
      </c>
      <c r="B110" s="32" t="s">
        <v>329</v>
      </c>
      <c r="C110" s="33">
        <v>25053360.02</v>
      </c>
      <c r="D110" s="33">
        <v>132513.49</v>
      </c>
      <c r="E110" s="33">
        <v>0</v>
      </c>
      <c r="F110" s="33">
        <v>25185873.510000002</v>
      </c>
      <c r="G110" s="91">
        <f t="shared" si="1"/>
        <v>132513.49</v>
      </c>
    </row>
    <row r="111" spans="1:7" x14ac:dyDescent="0.25">
      <c r="A111" s="32" t="s">
        <v>331</v>
      </c>
      <c r="B111" s="32" t="s">
        <v>332</v>
      </c>
      <c r="C111" s="33">
        <v>13334.96</v>
      </c>
      <c r="D111" s="33">
        <v>0</v>
      </c>
      <c r="E111" s="33">
        <v>0</v>
      </c>
      <c r="F111" s="33">
        <v>13334.96</v>
      </c>
      <c r="G111" s="91">
        <f t="shared" si="1"/>
        <v>0</v>
      </c>
    </row>
    <row r="112" spans="1:7" x14ac:dyDescent="0.25">
      <c r="A112" s="32" t="s">
        <v>333</v>
      </c>
      <c r="B112" s="32" t="s">
        <v>334</v>
      </c>
      <c r="C112" s="33">
        <v>899</v>
      </c>
      <c r="D112" s="33">
        <v>0</v>
      </c>
      <c r="E112" s="33">
        <v>0</v>
      </c>
      <c r="F112" s="33">
        <v>899</v>
      </c>
      <c r="G112" s="91">
        <f t="shared" si="1"/>
        <v>0</v>
      </c>
    </row>
    <row r="113" spans="1:7" x14ac:dyDescent="0.25">
      <c r="A113" s="32" t="s">
        <v>335</v>
      </c>
      <c r="B113" s="32" t="s">
        <v>336</v>
      </c>
      <c r="C113" s="33">
        <v>2113781.44</v>
      </c>
      <c r="D113" s="33">
        <v>58397.85</v>
      </c>
      <c r="E113" s="33">
        <v>0</v>
      </c>
      <c r="F113" s="33">
        <v>2172179.29</v>
      </c>
      <c r="G113" s="91">
        <f t="shared" si="1"/>
        <v>58397.85</v>
      </c>
    </row>
    <row r="114" spans="1:7" x14ac:dyDescent="0.25">
      <c r="A114" s="32" t="s">
        <v>337</v>
      </c>
      <c r="B114" s="32" t="s">
        <v>338</v>
      </c>
      <c r="C114" s="33">
        <v>1000</v>
      </c>
      <c r="D114" s="33">
        <v>0</v>
      </c>
      <c r="E114" s="33">
        <v>0</v>
      </c>
      <c r="F114" s="33">
        <v>1000</v>
      </c>
      <c r="G114" s="91">
        <f t="shared" si="1"/>
        <v>0</v>
      </c>
    </row>
    <row r="115" spans="1:7" x14ac:dyDescent="0.25">
      <c r="A115" s="32" t="s">
        <v>339</v>
      </c>
      <c r="B115" s="32" t="s">
        <v>340</v>
      </c>
      <c r="C115" s="33">
        <v>241774.54</v>
      </c>
      <c r="D115" s="33">
        <v>0</v>
      </c>
      <c r="E115" s="33">
        <v>0</v>
      </c>
      <c r="F115" s="33">
        <v>241774.54</v>
      </c>
      <c r="G115" s="91">
        <f t="shared" si="1"/>
        <v>0</v>
      </c>
    </row>
    <row r="116" spans="1:7" x14ac:dyDescent="0.25">
      <c r="A116" s="32" t="s">
        <v>341</v>
      </c>
      <c r="B116" s="32" t="s">
        <v>342</v>
      </c>
      <c r="C116" s="33">
        <v>5045.09</v>
      </c>
      <c r="D116" s="33">
        <v>0</v>
      </c>
      <c r="E116" s="33">
        <v>0</v>
      </c>
      <c r="F116" s="33">
        <v>5045.09</v>
      </c>
      <c r="G116" s="91">
        <f t="shared" si="1"/>
        <v>0</v>
      </c>
    </row>
    <row r="117" spans="1:7" x14ac:dyDescent="0.25">
      <c r="A117" s="32" t="s">
        <v>343</v>
      </c>
      <c r="B117" s="32" t="s">
        <v>344</v>
      </c>
      <c r="C117" s="33">
        <v>875044.27</v>
      </c>
      <c r="D117" s="33">
        <v>0</v>
      </c>
      <c r="E117" s="33">
        <v>0</v>
      </c>
      <c r="F117" s="33">
        <v>875044.27</v>
      </c>
      <c r="G117" s="91">
        <f t="shared" si="1"/>
        <v>0</v>
      </c>
    </row>
    <row r="118" spans="1:7" x14ac:dyDescent="0.25">
      <c r="A118" s="32" t="s">
        <v>345</v>
      </c>
      <c r="B118" s="32" t="s">
        <v>346</v>
      </c>
      <c r="C118" s="33">
        <v>521029.22</v>
      </c>
      <c r="D118" s="33">
        <v>0</v>
      </c>
      <c r="E118" s="33">
        <v>0</v>
      </c>
      <c r="F118" s="33">
        <v>521029.22</v>
      </c>
      <c r="G118" s="91">
        <f t="shared" si="1"/>
        <v>0</v>
      </c>
    </row>
    <row r="119" spans="1:7" x14ac:dyDescent="0.25">
      <c r="A119" s="32" t="s">
        <v>347</v>
      </c>
      <c r="B119" s="32" t="s">
        <v>346</v>
      </c>
      <c r="C119" s="33">
        <v>4559116.0999999996</v>
      </c>
      <c r="D119" s="33">
        <v>12402.66</v>
      </c>
      <c r="E119" s="33">
        <v>0</v>
      </c>
      <c r="F119" s="33">
        <v>4571518.76</v>
      </c>
      <c r="G119" s="91">
        <f t="shared" si="1"/>
        <v>12402.66</v>
      </c>
    </row>
    <row r="120" spans="1:7" x14ac:dyDescent="0.25">
      <c r="A120" s="32" t="s">
        <v>348</v>
      </c>
      <c r="B120" s="32" t="s">
        <v>349</v>
      </c>
      <c r="C120" s="33">
        <v>749436.81</v>
      </c>
      <c r="D120" s="33">
        <v>0</v>
      </c>
      <c r="E120" s="33">
        <v>0</v>
      </c>
      <c r="F120" s="33">
        <v>749436.81</v>
      </c>
      <c r="G120" s="91">
        <f t="shared" si="1"/>
        <v>0</v>
      </c>
    </row>
    <row r="121" spans="1:7" x14ac:dyDescent="0.25">
      <c r="A121" s="32" t="s">
        <v>350</v>
      </c>
      <c r="B121" s="32" t="s">
        <v>351</v>
      </c>
      <c r="C121" s="33">
        <v>406464.73</v>
      </c>
      <c r="D121" s="33">
        <v>0</v>
      </c>
      <c r="E121" s="33">
        <v>0</v>
      </c>
      <c r="F121" s="33">
        <v>406464.73</v>
      </c>
      <c r="G121" s="91">
        <f t="shared" si="1"/>
        <v>0</v>
      </c>
    </row>
    <row r="122" spans="1:7" x14ac:dyDescent="0.25">
      <c r="A122" s="32" t="s">
        <v>352</v>
      </c>
      <c r="B122" s="32" t="s">
        <v>353</v>
      </c>
      <c r="C122" s="33">
        <v>3419561.6</v>
      </c>
      <c r="D122" s="33">
        <v>78321.77</v>
      </c>
      <c r="E122" s="33">
        <v>0</v>
      </c>
      <c r="F122" s="33">
        <v>3497883.37</v>
      </c>
      <c r="G122" s="91">
        <f t="shared" si="1"/>
        <v>78321.77</v>
      </c>
    </row>
    <row r="123" spans="1:7" x14ac:dyDescent="0.25">
      <c r="A123" s="32" t="s">
        <v>354</v>
      </c>
      <c r="B123" s="32" t="s">
        <v>355</v>
      </c>
      <c r="C123" s="33">
        <v>3707560.13</v>
      </c>
      <c r="D123" s="33">
        <v>51018.48</v>
      </c>
      <c r="E123" s="33">
        <v>0</v>
      </c>
      <c r="F123" s="33">
        <v>3758578.61</v>
      </c>
      <c r="G123" s="91">
        <f t="shared" si="1"/>
        <v>51018.48</v>
      </c>
    </row>
    <row r="124" spans="1:7" x14ac:dyDescent="0.25">
      <c r="A124" s="32" t="s">
        <v>356</v>
      </c>
      <c r="B124" s="32" t="s">
        <v>357</v>
      </c>
      <c r="C124" s="33">
        <v>1966910.95</v>
      </c>
      <c r="D124" s="33">
        <v>0</v>
      </c>
      <c r="E124" s="33">
        <v>0</v>
      </c>
      <c r="F124" s="33">
        <v>1966910.95</v>
      </c>
      <c r="G124" s="91">
        <f t="shared" si="1"/>
        <v>0</v>
      </c>
    </row>
    <row r="125" spans="1:7" x14ac:dyDescent="0.25">
      <c r="A125" s="32" t="s">
        <v>358</v>
      </c>
      <c r="B125" s="32" t="s">
        <v>359</v>
      </c>
      <c r="C125" s="33">
        <v>10749548.91</v>
      </c>
      <c r="D125" s="33">
        <v>0</v>
      </c>
      <c r="E125" s="33">
        <v>0</v>
      </c>
      <c r="F125" s="33">
        <v>10749548.91</v>
      </c>
      <c r="G125" s="91">
        <f t="shared" si="1"/>
        <v>0</v>
      </c>
    </row>
    <row r="126" spans="1:7" x14ac:dyDescent="0.25">
      <c r="A126" s="32" t="s">
        <v>360</v>
      </c>
      <c r="B126" s="32" t="s">
        <v>361</v>
      </c>
      <c r="C126" s="33">
        <v>35100</v>
      </c>
      <c r="D126" s="33">
        <v>0</v>
      </c>
      <c r="E126" s="33">
        <v>0</v>
      </c>
      <c r="F126" s="33">
        <v>35100</v>
      </c>
      <c r="G126" s="91">
        <f t="shared" si="1"/>
        <v>0</v>
      </c>
    </row>
    <row r="127" spans="1:7" x14ac:dyDescent="0.25">
      <c r="A127" s="32" t="s">
        <v>508</v>
      </c>
      <c r="B127" s="32" t="s">
        <v>509</v>
      </c>
      <c r="C127" s="33">
        <v>555.08000000000004</v>
      </c>
      <c r="D127" s="33">
        <v>0</v>
      </c>
      <c r="E127" s="33">
        <v>0</v>
      </c>
      <c r="F127" s="33">
        <v>555.08000000000004</v>
      </c>
      <c r="G127" s="91">
        <f t="shared" si="1"/>
        <v>0</v>
      </c>
    </row>
    <row r="128" spans="1:7" x14ac:dyDescent="0.25">
      <c r="A128" s="32" t="s">
        <v>362</v>
      </c>
      <c r="B128" s="32" t="s">
        <v>363</v>
      </c>
      <c r="C128" s="33">
        <v>729869.87</v>
      </c>
      <c r="D128" s="33">
        <v>0</v>
      </c>
      <c r="E128" s="33">
        <v>0</v>
      </c>
      <c r="F128" s="33">
        <v>729869.87</v>
      </c>
      <c r="G128" s="91">
        <f t="shared" si="1"/>
        <v>0</v>
      </c>
    </row>
    <row r="129" spans="1:7" x14ac:dyDescent="0.25">
      <c r="A129" s="32" t="s">
        <v>364</v>
      </c>
      <c r="B129" s="32" t="s">
        <v>365</v>
      </c>
      <c r="C129" s="33">
        <v>81710.399999999994</v>
      </c>
      <c r="D129" s="33">
        <v>0</v>
      </c>
      <c r="E129" s="33">
        <v>0</v>
      </c>
      <c r="F129" s="33">
        <v>81710.399999999994</v>
      </c>
      <c r="G129" s="91">
        <f t="shared" si="1"/>
        <v>0</v>
      </c>
    </row>
    <row r="130" spans="1:7" x14ac:dyDescent="0.25">
      <c r="A130" s="32" t="s">
        <v>366</v>
      </c>
      <c r="B130" s="32" t="s">
        <v>367</v>
      </c>
      <c r="C130" s="33">
        <v>89570.23</v>
      </c>
      <c r="D130" s="33">
        <v>0</v>
      </c>
      <c r="E130" s="33">
        <v>0</v>
      </c>
      <c r="F130" s="33">
        <v>89570.23</v>
      </c>
      <c r="G130" s="91">
        <f t="shared" si="1"/>
        <v>0</v>
      </c>
    </row>
    <row r="131" spans="1:7" x14ac:dyDescent="0.25">
      <c r="A131" s="32" t="s">
        <v>368</v>
      </c>
      <c r="B131" s="32" t="s">
        <v>369</v>
      </c>
      <c r="C131" s="33">
        <v>2749160.87</v>
      </c>
      <c r="D131" s="33">
        <v>0</v>
      </c>
      <c r="E131" s="33">
        <v>0</v>
      </c>
      <c r="F131" s="33">
        <v>2749160.87</v>
      </c>
      <c r="G131" s="91">
        <f t="shared" si="1"/>
        <v>0</v>
      </c>
    </row>
    <row r="132" spans="1:7" x14ac:dyDescent="0.25">
      <c r="A132" s="32" t="s">
        <v>370</v>
      </c>
      <c r="B132" s="32" t="s">
        <v>371</v>
      </c>
      <c r="C132" s="33">
        <v>691630.87</v>
      </c>
      <c r="D132" s="33">
        <v>0</v>
      </c>
      <c r="E132" s="33">
        <v>0</v>
      </c>
      <c r="F132" s="33">
        <v>691630.87</v>
      </c>
      <c r="G132" s="91">
        <f t="shared" ref="G132:G186" si="2">+D132-E132</f>
        <v>0</v>
      </c>
    </row>
    <row r="133" spans="1:7" x14ac:dyDescent="0.25">
      <c r="A133" s="32" t="s">
        <v>372</v>
      </c>
      <c r="B133" s="32" t="s">
        <v>373</v>
      </c>
      <c r="C133" s="33">
        <v>963437.35</v>
      </c>
      <c r="D133" s="33">
        <v>1914.53</v>
      </c>
      <c r="E133" s="33">
        <v>0</v>
      </c>
      <c r="F133" s="33">
        <v>965351.88</v>
      </c>
      <c r="G133" s="91">
        <f t="shared" si="2"/>
        <v>1914.53</v>
      </c>
    </row>
    <row r="134" spans="1:7" x14ac:dyDescent="0.25">
      <c r="A134" s="32" t="s">
        <v>374</v>
      </c>
      <c r="B134" s="32" t="s">
        <v>375</v>
      </c>
      <c r="C134" s="33">
        <v>2828</v>
      </c>
      <c r="D134" s="33">
        <v>0</v>
      </c>
      <c r="E134" s="33">
        <v>0</v>
      </c>
      <c r="F134" s="33">
        <v>2828</v>
      </c>
      <c r="G134" s="91">
        <f t="shared" si="2"/>
        <v>0</v>
      </c>
    </row>
    <row r="135" spans="1:7" x14ac:dyDescent="0.25">
      <c r="A135" s="32" t="s">
        <v>376</v>
      </c>
      <c r="B135" s="32" t="s">
        <v>377</v>
      </c>
      <c r="C135" s="33">
        <v>54980</v>
      </c>
      <c r="D135" s="33">
        <v>0</v>
      </c>
      <c r="E135" s="33">
        <v>0</v>
      </c>
      <c r="F135" s="33">
        <v>54980</v>
      </c>
      <c r="G135" s="91">
        <f t="shared" si="2"/>
        <v>0</v>
      </c>
    </row>
    <row r="136" spans="1:7" x14ac:dyDescent="0.25">
      <c r="A136" s="32" t="s">
        <v>378</v>
      </c>
      <c r="B136" s="32" t="s">
        <v>379</v>
      </c>
      <c r="C136" s="33">
        <v>199607.94</v>
      </c>
      <c r="D136" s="33">
        <v>0</v>
      </c>
      <c r="E136" s="33">
        <v>0</v>
      </c>
      <c r="F136" s="33">
        <v>199607.94</v>
      </c>
      <c r="G136" s="91">
        <f t="shared" si="2"/>
        <v>0</v>
      </c>
    </row>
    <row r="137" spans="1:7" x14ac:dyDescent="0.25">
      <c r="A137" s="32" t="s">
        <v>380</v>
      </c>
      <c r="B137" s="32" t="s">
        <v>381</v>
      </c>
      <c r="C137" s="33">
        <v>374.75</v>
      </c>
      <c r="D137" s="33">
        <v>0</v>
      </c>
      <c r="E137" s="33">
        <v>0</v>
      </c>
      <c r="F137" s="33">
        <v>374.75</v>
      </c>
      <c r="G137" s="91">
        <f t="shared" si="2"/>
        <v>0</v>
      </c>
    </row>
    <row r="138" spans="1:7" x14ac:dyDescent="0.25">
      <c r="A138" s="32" t="s">
        <v>382</v>
      </c>
      <c r="B138" s="32" t="s">
        <v>383</v>
      </c>
      <c r="C138" s="33">
        <v>-10565</v>
      </c>
      <c r="D138" s="33">
        <v>0</v>
      </c>
      <c r="E138" s="33">
        <v>0</v>
      </c>
      <c r="F138" s="33">
        <v>-10565</v>
      </c>
      <c r="G138" s="91">
        <f t="shared" si="2"/>
        <v>0</v>
      </c>
    </row>
    <row r="139" spans="1:7" x14ac:dyDescent="0.25">
      <c r="A139" s="32" t="s">
        <v>384</v>
      </c>
      <c r="B139" s="32" t="s">
        <v>385</v>
      </c>
      <c r="C139" s="33">
        <v>30687.64</v>
      </c>
      <c r="D139" s="33">
        <v>0</v>
      </c>
      <c r="E139" s="33">
        <v>0</v>
      </c>
      <c r="F139" s="33">
        <v>30687.64</v>
      </c>
      <c r="G139" s="91">
        <f t="shared" si="2"/>
        <v>0</v>
      </c>
    </row>
    <row r="140" spans="1:7" x14ac:dyDescent="0.25">
      <c r="A140" s="32" t="s">
        <v>386</v>
      </c>
      <c r="B140" s="32" t="s">
        <v>387</v>
      </c>
      <c r="C140" s="33">
        <v>19970.72</v>
      </c>
      <c r="D140" s="33">
        <v>0</v>
      </c>
      <c r="E140" s="33">
        <v>0</v>
      </c>
      <c r="F140" s="33">
        <v>19970.72</v>
      </c>
      <c r="G140" s="91">
        <f t="shared" si="2"/>
        <v>0</v>
      </c>
    </row>
    <row r="141" spans="1:7" x14ac:dyDescent="0.25">
      <c r="A141" s="32" t="s">
        <v>388</v>
      </c>
      <c r="B141" s="32" t="s">
        <v>389</v>
      </c>
      <c r="C141" s="33">
        <v>4426.92</v>
      </c>
      <c r="D141" s="33">
        <v>0</v>
      </c>
      <c r="E141" s="33">
        <v>0</v>
      </c>
      <c r="F141" s="33">
        <v>4426.92</v>
      </c>
      <c r="G141" s="91">
        <f t="shared" si="2"/>
        <v>0</v>
      </c>
    </row>
    <row r="142" spans="1:7" x14ac:dyDescent="0.25">
      <c r="A142" s="32" t="s">
        <v>390</v>
      </c>
      <c r="B142" s="32" t="s">
        <v>391</v>
      </c>
      <c r="C142" s="33">
        <v>93803.68</v>
      </c>
      <c r="D142" s="33">
        <v>0</v>
      </c>
      <c r="E142" s="33">
        <v>0</v>
      </c>
      <c r="F142" s="33">
        <v>93803.68</v>
      </c>
      <c r="G142" s="91">
        <f t="shared" si="2"/>
        <v>0</v>
      </c>
    </row>
    <row r="143" spans="1:7" x14ac:dyDescent="0.25">
      <c r="A143" s="32" t="s">
        <v>392</v>
      </c>
      <c r="B143" s="32" t="s">
        <v>393</v>
      </c>
      <c r="C143" s="33">
        <v>276309.49</v>
      </c>
      <c r="D143" s="33">
        <v>0</v>
      </c>
      <c r="E143" s="33">
        <v>0</v>
      </c>
      <c r="F143" s="33">
        <v>276309.49</v>
      </c>
      <c r="G143" s="91">
        <f t="shared" si="2"/>
        <v>0</v>
      </c>
    </row>
    <row r="144" spans="1:7" x14ac:dyDescent="0.25">
      <c r="A144" s="32" t="s">
        <v>394</v>
      </c>
      <c r="B144" s="32" t="s">
        <v>395</v>
      </c>
      <c r="C144" s="33">
        <v>545866.14</v>
      </c>
      <c r="D144" s="33">
        <v>945</v>
      </c>
      <c r="E144" s="33">
        <v>0</v>
      </c>
      <c r="F144" s="33">
        <v>546811.14</v>
      </c>
      <c r="G144" s="91">
        <f t="shared" si="2"/>
        <v>945</v>
      </c>
    </row>
    <row r="145" spans="1:7" x14ac:dyDescent="0.25">
      <c r="A145" s="32" t="s">
        <v>396</v>
      </c>
      <c r="B145" s="32" t="s">
        <v>397</v>
      </c>
      <c r="C145" s="33">
        <v>81594.33</v>
      </c>
      <c r="D145" s="33">
        <v>0</v>
      </c>
      <c r="E145" s="33">
        <v>0</v>
      </c>
      <c r="F145" s="33">
        <v>81594.33</v>
      </c>
      <c r="G145" s="91">
        <f t="shared" si="2"/>
        <v>0</v>
      </c>
    </row>
    <row r="146" spans="1:7" x14ac:dyDescent="0.25">
      <c r="A146" s="32" t="s">
        <v>398</v>
      </c>
      <c r="B146" s="32" t="s">
        <v>399</v>
      </c>
      <c r="C146" s="33">
        <v>6044.85</v>
      </c>
      <c r="D146" s="33">
        <v>0</v>
      </c>
      <c r="E146" s="33">
        <v>0</v>
      </c>
      <c r="F146" s="33">
        <v>6044.85</v>
      </c>
      <c r="G146" s="91">
        <f t="shared" si="2"/>
        <v>0</v>
      </c>
    </row>
    <row r="147" spans="1:7" x14ac:dyDescent="0.25">
      <c r="A147" s="32" t="s">
        <v>400</v>
      </c>
      <c r="B147" s="32" t="s">
        <v>401</v>
      </c>
      <c r="C147" s="33">
        <v>28997.8</v>
      </c>
      <c r="D147" s="33">
        <v>0</v>
      </c>
      <c r="E147" s="33">
        <v>0</v>
      </c>
      <c r="F147" s="33">
        <v>28997.8</v>
      </c>
      <c r="G147" s="91">
        <f t="shared" si="2"/>
        <v>0</v>
      </c>
    </row>
    <row r="148" spans="1:7" x14ac:dyDescent="0.25">
      <c r="A148" s="32" t="s">
        <v>402</v>
      </c>
      <c r="B148" s="32" t="s">
        <v>403</v>
      </c>
      <c r="C148" s="33">
        <v>4225464.87</v>
      </c>
      <c r="D148" s="33">
        <v>0</v>
      </c>
      <c r="E148" s="33">
        <v>0</v>
      </c>
      <c r="F148" s="33">
        <v>4225464.87</v>
      </c>
      <c r="G148" s="91">
        <f t="shared" si="2"/>
        <v>0</v>
      </c>
    </row>
    <row r="149" spans="1:7" x14ac:dyDescent="0.25">
      <c r="A149" s="32" t="s">
        <v>404</v>
      </c>
      <c r="B149" s="32" t="s">
        <v>405</v>
      </c>
      <c r="C149" s="33">
        <v>36721510.390000001</v>
      </c>
      <c r="D149" s="33">
        <v>482738.44</v>
      </c>
      <c r="E149" s="33">
        <v>31204.3</v>
      </c>
      <c r="F149" s="33">
        <v>37173044.530000001</v>
      </c>
      <c r="G149" s="91">
        <f t="shared" si="2"/>
        <v>451534.14</v>
      </c>
    </row>
    <row r="150" spans="1:7" x14ac:dyDescent="0.25">
      <c r="A150" s="32" t="s">
        <v>406</v>
      </c>
      <c r="B150" s="32" t="s">
        <v>407</v>
      </c>
      <c r="C150" s="33">
        <v>57203982.039999999</v>
      </c>
      <c r="D150" s="33">
        <v>767159.66</v>
      </c>
      <c r="E150" s="33">
        <v>46806.44</v>
      </c>
      <c r="F150" s="33">
        <v>57924335.259999998</v>
      </c>
      <c r="G150" s="91">
        <f t="shared" si="2"/>
        <v>720353.22</v>
      </c>
    </row>
    <row r="151" spans="1:7" x14ac:dyDescent="0.25">
      <c r="A151" s="32" t="s">
        <v>408</v>
      </c>
      <c r="B151" s="32" t="s">
        <v>409</v>
      </c>
      <c r="C151" s="33">
        <v>226463.53</v>
      </c>
      <c r="D151" s="33">
        <v>4012.8</v>
      </c>
      <c r="E151" s="33">
        <v>1606.4</v>
      </c>
      <c r="F151" s="33">
        <v>228869.93</v>
      </c>
      <c r="G151" s="91">
        <f t="shared" si="2"/>
        <v>2406.4</v>
      </c>
    </row>
    <row r="152" spans="1:7" x14ac:dyDescent="0.25">
      <c r="A152" s="32" t="s">
        <v>410</v>
      </c>
      <c r="B152" s="32" t="s">
        <v>411</v>
      </c>
      <c r="C152" s="33">
        <v>673212.38</v>
      </c>
      <c r="D152" s="33">
        <v>0</v>
      </c>
      <c r="E152" s="33">
        <v>0</v>
      </c>
      <c r="F152" s="33">
        <v>673212.38</v>
      </c>
      <c r="G152" s="91">
        <f t="shared" si="2"/>
        <v>0</v>
      </c>
    </row>
    <row r="153" spans="1:7" x14ac:dyDescent="0.25">
      <c r="A153" s="32" t="s">
        <v>412</v>
      </c>
      <c r="B153" s="32" t="s">
        <v>413</v>
      </c>
      <c r="C153" s="33">
        <v>220996.81</v>
      </c>
      <c r="D153" s="33">
        <v>550</v>
      </c>
      <c r="E153" s="33">
        <v>0</v>
      </c>
      <c r="F153" s="33">
        <v>221546.81</v>
      </c>
      <c r="G153" s="91">
        <f t="shared" si="2"/>
        <v>550</v>
      </c>
    </row>
    <row r="154" spans="1:7" x14ac:dyDescent="0.25">
      <c r="A154" s="32" t="s">
        <v>414</v>
      </c>
      <c r="B154" s="32" t="s">
        <v>415</v>
      </c>
      <c r="C154" s="33">
        <v>11934.05</v>
      </c>
      <c r="D154" s="33">
        <v>0</v>
      </c>
      <c r="E154" s="33">
        <v>0</v>
      </c>
      <c r="F154" s="33">
        <v>11934.05</v>
      </c>
      <c r="G154" s="91">
        <f t="shared" si="2"/>
        <v>0</v>
      </c>
    </row>
    <row r="155" spans="1:7" x14ac:dyDescent="0.25">
      <c r="A155" s="32" t="s">
        <v>416</v>
      </c>
      <c r="B155" s="32" t="s">
        <v>417</v>
      </c>
      <c r="C155" s="33">
        <v>2637</v>
      </c>
      <c r="D155" s="33">
        <v>98</v>
      </c>
      <c r="E155" s="33">
        <v>0</v>
      </c>
      <c r="F155" s="33">
        <v>2735</v>
      </c>
      <c r="G155" s="91">
        <f t="shared" si="2"/>
        <v>98</v>
      </c>
    </row>
    <row r="156" spans="1:7" x14ac:dyDescent="0.25">
      <c r="A156" s="32" t="s">
        <v>418</v>
      </c>
      <c r="B156" s="32" t="s">
        <v>419</v>
      </c>
      <c r="C156" s="33">
        <v>900</v>
      </c>
      <c r="D156" s="33">
        <v>0</v>
      </c>
      <c r="E156" s="33">
        <v>0</v>
      </c>
      <c r="F156" s="33">
        <v>900</v>
      </c>
      <c r="G156" s="91">
        <f t="shared" si="2"/>
        <v>0</v>
      </c>
    </row>
    <row r="157" spans="1:7" x14ac:dyDescent="0.25">
      <c r="A157" s="32" t="s">
        <v>420</v>
      </c>
      <c r="B157" s="32" t="s">
        <v>421</v>
      </c>
      <c r="C157" s="33">
        <v>303456.71999999997</v>
      </c>
      <c r="D157" s="33">
        <v>4774.9399999999996</v>
      </c>
      <c r="E157" s="33">
        <v>0</v>
      </c>
      <c r="F157" s="33">
        <v>308231.65999999997</v>
      </c>
      <c r="G157" s="91">
        <f t="shared" si="2"/>
        <v>4774.9399999999996</v>
      </c>
    </row>
    <row r="158" spans="1:7" x14ac:dyDescent="0.25">
      <c r="A158" s="32" t="s">
        <v>422</v>
      </c>
      <c r="B158" s="32" t="s">
        <v>423</v>
      </c>
      <c r="C158" s="33">
        <v>14877.28</v>
      </c>
      <c r="D158" s="33">
        <v>1015.05</v>
      </c>
      <c r="E158" s="33">
        <v>0</v>
      </c>
      <c r="F158" s="33">
        <v>15892.33</v>
      </c>
      <c r="G158" s="91">
        <f t="shared" si="2"/>
        <v>1015.05</v>
      </c>
    </row>
    <row r="159" spans="1:7" x14ac:dyDescent="0.25">
      <c r="A159" s="32" t="s">
        <v>424</v>
      </c>
      <c r="B159" s="32" t="s">
        <v>425</v>
      </c>
      <c r="C159" s="33">
        <v>391236.89</v>
      </c>
      <c r="D159" s="33">
        <v>0</v>
      </c>
      <c r="E159" s="33">
        <v>0</v>
      </c>
      <c r="F159" s="33">
        <v>391236.89</v>
      </c>
      <c r="G159" s="91">
        <f t="shared" si="2"/>
        <v>0</v>
      </c>
    </row>
    <row r="160" spans="1:7" x14ac:dyDescent="0.25">
      <c r="A160" s="32" t="s">
        <v>426</v>
      </c>
      <c r="B160" s="32" t="s">
        <v>427</v>
      </c>
      <c r="C160" s="33">
        <v>818087.64</v>
      </c>
      <c r="D160" s="33">
        <v>0</v>
      </c>
      <c r="E160" s="33">
        <v>0</v>
      </c>
      <c r="F160" s="33">
        <v>818087.64</v>
      </c>
      <c r="G160" s="91">
        <f t="shared" si="2"/>
        <v>0</v>
      </c>
    </row>
    <row r="161" spans="1:7" x14ac:dyDescent="0.25">
      <c r="A161" s="32" t="s">
        <v>428</v>
      </c>
      <c r="B161" s="32" t="s">
        <v>429</v>
      </c>
      <c r="C161" s="33">
        <v>-1906361.45</v>
      </c>
      <c r="D161" s="33">
        <v>0</v>
      </c>
      <c r="E161" s="33">
        <v>0</v>
      </c>
      <c r="F161" s="33">
        <v>-1906361.45</v>
      </c>
      <c r="G161" s="91">
        <f t="shared" si="2"/>
        <v>0</v>
      </c>
    </row>
    <row r="162" spans="1:7" x14ac:dyDescent="0.25">
      <c r="A162" s="32" t="s">
        <v>430</v>
      </c>
      <c r="B162" s="32" t="s">
        <v>431</v>
      </c>
      <c r="C162" s="33">
        <v>47436.05</v>
      </c>
      <c r="D162" s="33">
        <v>604.19000000000005</v>
      </c>
      <c r="E162" s="33">
        <v>0</v>
      </c>
      <c r="F162" s="33">
        <v>48040.24</v>
      </c>
      <c r="G162" s="91">
        <f t="shared" si="2"/>
        <v>604.19000000000005</v>
      </c>
    </row>
    <row r="163" spans="1:7" x14ac:dyDescent="0.25">
      <c r="A163" s="32" t="s">
        <v>432</v>
      </c>
      <c r="B163" s="32" t="s">
        <v>433</v>
      </c>
      <c r="C163" s="33">
        <v>18316.54</v>
      </c>
      <c r="D163" s="33">
        <v>0</v>
      </c>
      <c r="E163" s="33">
        <v>0</v>
      </c>
      <c r="F163" s="33">
        <v>18316.54</v>
      </c>
      <c r="G163" s="91">
        <f t="shared" si="2"/>
        <v>0</v>
      </c>
    </row>
    <row r="164" spans="1:7" x14ac:dyDescent="0.25">
      <c r="A164" s="32" t="s">
        <v>434</v>
      </c>
      <c r="B164" s="32" t="s">
        <v>435</v>
      </c>
      <c r="C164" s="33">
        <v>9247800.1400000006</v>
      </c>
      <c r="D164" s="33">
        <v>48703.17</v>
      </c>
      <c r="E164" s="33">
        <v>0</v>
      </c>
      <c r="F164" s="33">
        <v>9296503.3100000005</v>
      </c>
      <c r="G164" s="91">
        <f t="shared" si="2"/>
        <v>48703.17</v>
      </c>
    </row>
    <row r="165" spans="1:7" x14ac:dyDescent="0.25">
      <c r="A165" s="32" t="s">
        <v>436</v>
      </c>
      <c r="B165" s="32" t="s">
        <v>437</v>
      </c>
      <c r="C165" s="33">
        <v>126430.96</v>
      </c>
      <c r="D165" s="33">
        <v>4095.4</v>
      </c>
      <c r="E165" s="33">
        <v>0</v>
      </c>
      <c r="F165" s="33">
        <v>130526.36</v>
      </c>
      <c r="G165" s="91">
        <f t="shared" si="2"/>
        <v>4095.4</v>
      </c>
    </row>
    <row r="166" spans="1:7" x14ac:dyDescent="0.25">
      <c r="A166" s="32" t="s">
        <v>438</v>
      </c>
      <c r="B166" s="32" t="s">
        <v>439</v>
      </c>
      <c r="C166" s="33">
        <v>41482839.100000001</v>
      </c>
      <c r="D166" s="33">
        <v>499523.78</v>
      </c>
      <c r="E166" s="33">
        <v>0</v>
      </c>
      <c r="F166" s="33">
        <v>41982362.880000003</v>
      </c>
      <c r="G166" s="91">
        <f t="shared" si="2"/>
        <v>499523.78</v>
      </c>
    </row>
    <row r="167" spans="1:7" x14ac:dyDescent="0.25">
      <c r="A167" s="32" t="s">
        <v>440</v>
      </c>
      <c r="B167" s="32" t="s">
        <v>441</v>
      </c>
      <c r="C167" s="33">
        <v>2585373.33</v>
      </c>
      <c r="D167" s="33">
        <v>1335.2</v>
      </c>
      <c r="E167" s="33">
        <v>0</v>
      </c>
      <c r="F167" s="33">
        <v>2586708.5299999998</v>
      </c>
      <c r="G167" s="91">
        <f t="shared" si="2"/>
        <v>1335.2</v>
      </c>
    </row>
    <row r="168" spans="1:7" x14ac:dyDescent="0.25">
      <c r="A168" s="32" t="s">
        <v>442</v>
      </c>
      <c r="B168" s="32" t="s">
        <v>443</v>
      </c>
      <c r="C168" s="33">
        <v>331561.17</v>
      </c>
      <c r="D168" s="33">
        <v>0</v>
      </c>
      <c r="E168" s="33">
        <v>0</v>
      </c>
      <c r="F168" s="33">
        <v>331561.17</v>
      </c>
      <c r="G168" s="91">
        <f t="shared" si="2"/>
        <v>0</v>
      </c>
    </row>
    <row r="169" spans="1:7" x14ac:dyDescent="0.25">
      <c r="A169" s="32" t="s">
        <v>444</v>
      </c>
      <c r="B169" s="32" t="s">
        <v>445</v>
      </c>
      <c r="C169" s="33">
        <v>2028121.89</v>
      </c>
      <c r="D169" s="33">
        <v>12085.23</v>
      </c>
      <c r="E169" s="33">
        <v>0</v>
      </c>
      <c r="F169" s="33">
        <v>2040207.12</v>
      </c>
      <c r="G169" s="91">
        <f t="shared" si="2"/>
        <v>12085.23</v>
      </c>
    </row>
    <row r="170" spans="1:7" x14ac:dyDescent="0.25">
      <c r="A170" s="32" t="s">
        <v>446</v>
      </c>
      <c r="B170" s="32" t="s">
        <v>447</v>
      </c>
      <c r="C170" s="33">
        <v>8919763.7699999996</v>
      </c>
      <c r="D170" s="33">
        <v>46806.39</v>
      </c>
      <c r="E170" s="33">
        <v>0</v>
      </c>
      <c r="F170" s="33">
        <v>8966570.1600000001</v>
      </c>
      <c r="G170" s="91">
        <f t="shared" si="2"/>
        <v>46806.39</v>
      </c>
    </row>
    <row r="171" spans="1:7" x14ac:dyDescent="0.25">
      <c r="A171" s="32" t="s">
        <v>448</v>
      </c>
      <c r="B171" s="32" t="s">
        <v>449</v>
      </c>
      <c r="C171" s="33">
        <v>195</v>
      </c>
      <c r="D171" s="33">
        <v>0</v>
      </c>
      <c r="E171" s="33">
        <v>0</v>
      </c>
      <c r="F171" s="33">
        <v>195</v>
      </c>
      <c r="G171" s="91">
        <f t="shared" si="2"/>
        <v>0</v>
      </c>
    </row>
    <row r="172" spans="1:7" x14ac:dyDescent="0.25">
      <c r="A172" s="32" t="s">
        <v>450</v>
      </c>
      <c r="B172" s="32" t="s">
        <v>451</v>
      </c>
      <c r="C172" s="33">
        <v>102088.89</v>
      </c>
      <c r="D172" s="33">
        <v>0</v>
      </c>
      <c r="E172" s="33">
        <v>0</v>
      </c>
      <c r="F172" s="33">
        <v>102088.89</v>
      </c>
      <c r="G172" s="91">
        <f t="shared" si="2"/>
        <v>0</v>
      </c>
    </row>
    <row r="173" spans="1:7" x14ac:dyDescent="0.25">
      <c r="A173" s="32" t="s">
        <v>452</v>
      </c>
      <c r="B173" s="32" t="s">
        <v>453</v>
      </c>
      <c r="C173" s="33">
        <v>509827.59</v>
      </c>
      <c r="D173" s="33">
        <v>31958.39</v>
      </c>
      <c r="E173" s="33">
        <v>0</v>
      </c>
      <c r="F173" s="33">
        <v>541785.98</v>
      </c>
      <c r="G173" s="91">
        <f t="shared" si="2"/>
        <v>31958.39</v>
      </c>
    </row>
    <row r="174" spans="1:7" x14ac:dyDescent="0.25">
      <c r="A174" s="32" t="s">
        <v>454</v>
      </c>
      <c r="B174" s="32" t="s">
        <v>455</v>
      </c>
      <c r="C174" s="33">
        <v>220645.18</v>
      </c>
      <c r="D174" s="33">
        <v>26669.46</v>
      </c>
      <c r="E174" s="33">
        <v>0</v>
      </c>
      <c r="F174" s="33">
        <v>247314.64</v>
      </c>
      <c r="G174" s="91">
        <f t="shared" si="2"/>
        <v>26669.46</v>
      </c>
    </row>
    <row r="175" spans="1:7" x14ac:dyDescent="0.25">
      <c r="A175" s="32" t="s">
        <v>456</v>
      </c>
      <c r="B175" s="32" t="s">
        <v>457</v>
      </c>
      <c r="C175" s="33">
        <v>3392229.71</v>
      </c>
      <c r="D175" s="33">
        <v>0</v>
      </c>
      <c r="E175" s="33">
        <v>0</v>
      </c>
      <c r="F175" s="33">
        <v>3392229.71</v>
      </c>
      <c r="G175" s="91">
        <f t="shared" si="2"/>
        <v>0</v>
      </c>
    </row>
    <row r="176" spans="1:7" x14ac:dyDescent="0.25">
      <c r="A176" s="32" t="s">
        <v>458</v>
      </c>
      <c r="B176" s="32" t="s">
        <v>459</v>
      </c>
      <c r="C176" s="33">
        <v>2816000</v>
      </c>
      <c r="D176" s="33">
        <v>0</v>
      </c>
      <c r="E176" s="33">
        <v>0</v>
      </c>
      <c r="F176" s="33">
        <v>2816000</v>
      </c>
      <c r="G176" s="91">
        <f t="shared" si="2"/>
        <v>0</v>
      </c>
    </row>
    <row r="177" spans="1:7" x14ac:dyDescent="0.25">
      <c r="A177" s="32" t="s">
        <v>460</v>
      </c>
      <c r="B177" s="32" t="s">
        <v>461</v>
      </c>
      <c r="C177" s="33">
        <v>1206833.7</v>
      </c>
      <c r="D177" s="33">
        <v>550</v>
      </c>
      <c r="E177" s="33">
        <v>0</v>
      </c>
      <c r="F177" s="33">
        <v>1207383.7</v>
      </c>
      <c r="G177" s="91">
        <f t="shared" si="2"/>
        <v>550</v>
      </c>
    </row>
    <row r="178" spans="1:7" x14ac:dyDescent="0.25">
      <c r="A178" s="32" t="s">
        <v>462</v>
      </c>
      <c r="B178" s="32" t="s">
        <v>463</v>
      </c>
      <c r="C178" s="33">
        <v>44119.040000000001</v>
      </c>
      <c r="D178" s="33">
        <v>158120</v>
      </c>
      <c r="E178" s="33">
        <v>0</v>
      </c>
      <c r="F178" s="33">
        <v>202239.04</v>
      </c>
      <c r="G178" s="91">
        <f t="shared" si="2"/>
        <v>158120</v>
      </c>
    </row>
    <row r="179" spans="1:7" x14ac:dyDescent="0.25">
      <c r="A179" s="32" t="s">
        <v>464</v>
      </c>
      <c r="B179" s="32" t="s">
        <v>465</v>
      </c>
      <c r="C179" s="33">
        <v>801830.33</v>
      </c>
      <c r="D179" s="33">
        <v>83354.509999999995</v>
      </c>
      <c r="E179" s="33">
        <v>0</v>
      </c>
      <c r="F179" s="33">
        <v>885184.84</v>
      </c>
      <c r="G179" s="91">
        <f t="shared" si="2"/>
        <v>83354.509999999995</v>
      </c>
    </row>
    <row r="180" spans="1:7" x14ac:dyDescent="0.25">
      <c r="A180" s="32" t="s">
        <v>466</v>
      </c>
      <c r="B180" s="32" t="s">
        <v>467</v>
      </c>
      <c r="C180" s="33">
        <v>5249431.38</v>
      </c>
      <c r="D180" s="33">
        <v>196256.06</v>
      </c>
      <c r="E180" s="33">
        <v>0</v>
      </c>
      <c r="F180" s="33">
        <v>5445687.4400000004</v>
      </c>
      <c r="G180" s="91">
        <f t="shared" si="2"/>
        <v>196256.06</v>
      </c>
    </row>
    <row r="181" spans="1:7" x14ac:dyDescent="0.25">
      <c r="A181" s="32" t="s">
        <v>468</v>
      </c>
      <c r="B181" s="32" t="s">
        <v>469</v>
      </c>
      <c r="C181" s="33">
        <v>4186918.33</v>
      </c>
      <c r="D181" s="33">
        <v>0</v>
      </c>
      <c r="E181" s="33">
        <v>0</v>
      </c>
      <c r="F181" s="33">
        <v>4186918.33</v>
      </c>
      <c r="G181" s="91">
        <f t="shared" si="2"/>
        <v>0</v>
      </c>
    </row>
    <row r="182" spans="1:7" x14ac:dyDescent="0.25">
      <c r="A182" s="32" t="s">
        <v>470</v>
      </c>
      <c r="B182" s="32" t="s">
        <v>471</v>
      </c>
      <c r="C182" s="33">
        <v>26419900.489999998</v>
      </c>
      <c r="D182" s="33">
        <v>338920</v>
      </c>
      <c r="E182" s="33">
        <v>152000</v>
      </c>
      <c r="F182" s="33">
        <v>26606820.489999998</v>
      </c>
      <c r="G182" s="91">
        <f t="shared" si="2"/>
        <v>186920</v>
      </c>
    </row>
    <row r="183" spans="1:7" x14ac:dyDescent="0.25">
      <c r="A183" s="32" t="s">
        <v>472</v>
      </c>
      <c r="B183" s="32" t="s">
        <v>473</v>
      </c>
      <c r="C183" s="33">
        <v>4019745.84</v>
      </c>
      <c r="D183" s="33">
        <v>362737.5</v>
      </c>
      <c r="E183" s="33">
        <v>176737.5</v>
      </c>
      <c r="F183" s="33">
        <v>4205745.84</v>
      </c>
      <c r="G183" s="91">
        <f t="shared" si="2"/>
        <v>186000</v>
      </c>
    </row>
    <row r="184" spans="1:7" x14ac:dyDescent="0.25">
      <c r="A184" s="32" t="s">
        <v>474</v>
      </c>
      <c r="B184" s="32" t="s">
        <v>475</v>
      </c>
      <c r="C184" s="33">
        <v>5009968.63</v>
      </c>
      <c r="D184" s="33">
        <v>0</v>
      </c>
      <c r="E184" s="33">
        <v>0</v>
      </c>
      <c r="F184" s="33">
        <v>5009968.63</v>
      </c>
      <c r="G184" s="91">
        <f t="shared" si="2"/>
        <v>0</v>
      </c>
    </row>
    <row r="185" spans="1:7" x14ac:dyDescent="0.25">
      <c r="A185" s="32" t="s">
        <v>476</v>
      </c>
      <c r="B185" s="32" t="s">
        <v>477</v>
      </c>
      <c r="C185" s="33">
        <v>1057485.2</v>
      </c>
      <c r="D185" s="33">
        <v>0</v>
      </c>
      <c r="E185" s="33">
        <v>0</v>
      </c>
      <c r="F185" s="33">
        <v>1057485.2</v>
      </c>
      <c r="G185" s="91">
        <f t="shared" si="2"/>
        <v>0</v>
      </c>
    </row>
    <row r="186" spans="1:7" x14ac:dyDescent="0.25">
      <c r="A186" s="32" t="s">
        <v>478</v>
      </c>
      <c r="B186" s="32" t="s">
        <v>475</v>
      </c>
      <c r="C186" s="33">
        <v>19893731.390000001</v>
      </c>
      <c r="D186" s="33">
        <v>0</v>
      </c>
      <c r="E186" s="33">
        <v>0</v>
      </c>
      <c r="F186" s="33">
        <v>19893731.390000001</v>
      </c>
      <c r="G186" s="91">
        <f t="shared" si="2"/>
        <v>0</v>
      </c>
    </row>
    <row r="187" spans="1:7" x14ac:dyDescent="0.25">
      <c r="A187" s="32" t="s">
        <v>1008</v>
      </c>
      <c r="B187" s="32" t="s">
        <v>1007</v>
      </c>
      <c r="G187" s="91">
        <v>11366765.57</v>
      </c>
    </row>
    <row r="188" spans="1:7" x14ac:dyDescent="0.25">
      <c r="B188" s="137" t="s">
        <v>1015</v>
      </c>
      <c r="C188" s="170"/>
      <c r="D188" s="170"/>
      <c r="E188" s="170"/>
      <c r="F188" s="170"/>
      <c r="G188" s="136">
        <f>SUM(G3:G187)</f>
        <v>93248644.810000032</v>
      </c>
    </row>
  </sheetData>
  <pageMargins left="0.7" right="0.7" top="0.75" bottom="0.75" header="0.3" footer="0.3"/>
  <pageSetup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M44"/>
  <sheetViews>
    <sheetView topLeftCell="A25" zoomScale="130" zoomScaleNormal="130" workbookViewId="0">
      <selection activeCell="A44" sqref="A44"/>
    </sheetView>
  </sheetViews>
  <sheetFormatPr baseColWidth="10" defaultRowHeight="15" x14ac:dyDescent="0.25"/>
  <cols>
    <col min="1" max="1" width="34" bestFit="1" customWidth="1"/>
    <col min="2" max="3" width="16.140625" bestFit="1" customWidth="1"/>
    <col min="4" max="4" width="6.7109375" hidden="1" customWidth="1"/>
    <col min="5" max="5" width="7.140625" hidden="1" customWidth="1"/>
    <col min="6" max="6" width="7" hidden="1" customWidth="1"/>
    <col min="7" max="7" width="6.5703125" hidden="1" customWidth="1"/>
    <col min="8" max="8" width="9.28515625" hidden="1" customWidth="1"/>
    <col min="9" max="9" width="13.140625" hidden="1" customWidth="1"/>
    <col min="10" max="10" width="10.140625" hidden="1" customWidth="1"/>
    <col min="11" max="11" width="12.85546875" hidden="1" customWidth="1"/>
    <col min="12" max="12" width="11.85546875" hidden="1" customWidth="1"/>
    <col min="13" max="13" width="16.140625" bestFit="1" customWidth="1"/>
  </cols>
  <sheetData>
    <row r="8" spans="1:12" ht="15.75" x14ac:dyDescent="0.25">
      <c r="A8" s="185" t="s">
        <v>504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ht="15.75" x14ac:dyDescent="0.25">
      <c r="A9" s="5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x14ac:dyDescent="0.25">
      <c r="A10" s="5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5.75" x14ac:dyDescent="0.25">
      <c r="A11" s="187" t="s">
        <v>95</v>
      </c>
      <c r="B11" s="17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5.75" x14ac:dyDescent="0.25">
      <c r="A12" s="34" t="s">
        <v>96</v>
      </c>
      <c r="B12" s="35">
        <v>5139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5.75" x14ac:dyDescent="0.25">
      <c r="A13" s="34" t="s">
        <v>97</v>
      </c>
      <c r="B13" s="35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5.75" x14ac:dyDescent="0.25">
      <c r="A14" s="4" t="s">
        <v>98</v>
      </c>
      <c r="B14" s="4" t="s">
        <v>101</v>
      </c>
      <c r="C14" s="36"/>
      <c r="D14" s="36"/>
      <c r="E14" s="36"/>
      <c r="F14" s="36"/>
      <c r="G14" s="188"/>
      <c r="H14" s="188"/>
    </row>
    <row r="15" spans="1:12" ht="15.75" x14ac:dyDescent="0.25">
      <c r="A15" s="4" t="s">
        <v>479</v>
      </c>
      <c r="B15" s="4" t="s">
        <v>102</v>
      </c>
      <c r="C15" s="36"/>
      <c r="D15" s="36"/>
      <c r="E15" s="36"/>
      <c r="F15" s="36"/>
      <c r="G15" s="36"/>
      <c r="H15" s="36"/>
    </row>
    <row r="16" spans="1:12" ht="15.75" x14ac:dyDescent="0.25">
      <c r="A16" s="4" t="s">
        <v>480</v>
      </c>
      <c r="B16" s="4">
        <v>100</v>
      </c>
      <c r="C16" s="36"/>
      <c r="D16" s="36"/>
      <c r="E16" s="36"/>
      <c r="F16" s="36"/>
      <c r="G16" s="36"/>
      <c r="H16" s="36"/>
    </row>
    <row r="17" spans="1:13" ht="15.75" x14ac:dyDescent="0.25">
      <c r="A17" s="37" t="s">
        <v>99</v>
      </c>
      <c r="B17" s="4">
        <v>100</v>
      </c>
      <c r="C17" s="36"/>
      <c r="D17" s="36"/>
      <c r="E17" s="36"/>
      <c r="F17" s="36"/>
      <c r="G17" s="36"/>
      <c r="H17" s="36"/>
    </row>
    <row r="18" spans="1:13" ht="15.75" x14ac:dyDescent="0.25">
      <c r="A18" s="38" t="s">
        <v>481</v>
      </c>
      <c r="B18" s="38" t="s">
        <v>510</v>
      </c>
      <c r="C18" s="39" t="s">
        <v>482</v>
      </c>
      <c r="D18" s="39" t="s">
        <v>483</v>
      </c>
      <c r="E18" s="39" t="s">
        <v>484</v>
      </c>
      <c r="F18" s="39" t="s">
        <v>485</v>
      </c>
      <c r="G18" s="39" t="s">
        <v>486</v>
      </c>
      <c r="H18" s="39" t="s">
        <v>487</v>
      </c>
      <c r="I18" s="39" t="s">
        <v>488</v>
      </c>
      <c r="J18" s="39" t="s">
        <v>489</v>
      </c>
      <c r="K18" s="39" t="s">
        <v>490</v>
      </c>
      <c r="L18" s="39" t="s">
        <v>491</v>
      </c>
    </row>
    <row r="19" spans="1:13" ht="15.75" x14ac:dyDescent="0.25">
      <c r="A19" s="27"/>
      <c r="B19" s="29">
        <v>13166666</v>
      </c>
      <c r="C19" s="27"/>
      <c r="D19" s="27"/>
      <c r="E19" s="27"/>
      <c r="F19" s="27"/>
      <c r="G19" s="27"/>
      <c r="H19" s="27"/>
      <c r="I19" s="27"/>
      <c r="J19" s="27"/>
      <c r="K19" s="27"/>
      <c r="L19" s="40"/>
    </row>
    <row r="20" spans="1:13" ht="15.75" x14ac:dyDescent="0.25">
      <c r="A20" s="41"/>
      <c r="B20" s="5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3" ht="15.75" x14ac:dyDescent="0.25">
      <c r="A21" s="189" t="s">
        <v>104</v>
      </c>
      <c r="B21" s="188"/>
      <c r="C21" s="36"/>
      <c r="D21" s="36"/>
      <c r="E21" s="36"/>
      <c r="F21" s="36"/>
      <c r="G21" s="188"/>
      <c r="H21" s="188"/>
      <c r="I21" s="36"/>
      <c r="J21" s="36"/>
      <c r="K21" s="36"/>
      <c r="L21" s="36"/>
    </row>
    <row r="22" spans="1:13" ht="15.75" x14ac:dyDescent="0.25">
      <c r="A22" s="34" t="s">
        <v>96</v>
      </c>
      <c r="B22" s="35">
        <v>5139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3" ht="15.75" x14ac:dyDescent="0.25">
      <c r="A23" s="34" t="s">
        <v>97</v>
      </c>
      <c r="B23" s="35">
        <v>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5.75" x14ac:dyDescent="0.25">
      <c r="A24" s="4" t="s">
        <v>98</v>
      </c>
      <c r="B24" s="4" t="s">
        <v>101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ht="15.75" x14ac:dyDescent="0.25">
      <c r="A25" s="4" t="s">
        <v>479</v>
      </c>
      <c r="B25" s="4">
        <v>102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3" ht="15.75" x14ac:dyDescent="0.25">
      <c r="A26" s="4" t="s">
        <v>480</v>
      </c>
      <c r="B26" s="4">
        <v>102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3" ht="15.75" x14ac:dyDescent="0.25">
      <c r="A27" s="37" t="s">
        <v>99</v>
      </c>
      <c r="B27" s="4">
        <v>102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5.75" x14ac:dyDescent="0.25">
      <c r="A28" s="41">
        <v>5139</v>
      </c>
      <c r="B28" s="42" t="s">
        <v>100</v>
      </c>
      <c r="C28" s="42" t="s">
        <v>101</v>
      </c>
      <c r="D28" s="36">
        <v>30</v>
      </c>
      <c r="E28" s="42" t="s">
        <v>105</v>
      </c>
      <c r="F28" s="36">
        <v>102</v>
      </c>
      <c r="G28" s="36">
        <v>5139</v>
      </c>
      <c r="H28" s="42" t="s">
        <v>100</v>
      </c>
      <c r="I28" s="42" t="s">
        <v>101</v>
      </c>
      <c r="J28" s="36">
        <v>30</v>
      </c>
      <c r="K28" s="42" t="s">
        <v>105</v>
      </c>
      <c r="L28" s="36">
        <v>102</v>
      </c>
    </row>
    <row r="29" spans="1:13" x14ac:dyDescent="0.25">
      <c r="A29" s="43"/>
    </row>
    <row r="30" spans="1:13" ht="15.75" x14ac:dyDescent="0.25">
      <c r="A30" s="38" t="s">
        <v>481</v>
      </c>
      <c r="B30" s="38" t="s">
        <v>510</v>
      </c>
      <c r="C30" s="39" t="s">
        <v>482</v>
      </c>
      <c r="D30" s="39" t="s">
        <v>483</v>
      </c>
      <c r="E30" s="39" t="s">
        <v>484</v>
      </c>
      <c r="F30" s="39" t="s">
        <v>485</v>
      </c>
      <c r="G30" s="39" t="s">
        <v>486</v>
      </c>
      <c r="H30" s="39" t="s">
        <v>487</v>
      </c>
      <c r="I30" s="39" t="s">
        <v>488</v>
      </c>
      <c r="J30" s="39" t="s">
        <v>489</v>
      </c>
      <c r="K30" s="39" t="s">
        <v>490</v>
      </c>
      <c r="L30" s="39" t="s">
        <v>491</v>
      </c>
      <c r="M30" s="27"/>
    </row>
    <row r="31" spans="1:13" x14ac:dyDescent="0.25">
      <c r="A31" s="56">
        <v>121741255</v>
      </c>
      <c r="B31" s="29">
        <v>110132340</v>
      </c>
      <c r="C31" s="29">
        <f>+'Ingresos Tesorería'!F63</f>
        <v>120316600.29200003</v>
      </c>
      <c r="D31" s="27"/>
      <c r="E31" s="27"/>
      <c r="F31" s="27"/>
      <c r="G31" s="27"/>
      <c r="H31" s="27"/>
      <c r="I31" s="27"/>
      <c r="J31" s="27"/>
      <c r="K31" s="27"/>
      <c r="L31" s="44"/>
      <c r="M31" s="27"/>
    </row>
    <row r="32" spans="1:13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M32" s="27"/>
    </row>
    <row r="33" spans="1:13" x14ac:dyDescent="0.25">
      <c r="D33" s="27"/>
      <c r="E33" s="27"/>
      <c r="F33" s="27"/>
      <c r="G33" s="27"/>
      <c r="H33" s="27"/>
      <c r="I33" s="27"/>
      <c r="J33" s="27"/>
      <c r="K33" s="27"/>
      <c r="M33" s="27"/>
    </row>
    <row r="34" spans="1:13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M34" s="27"/>
    </row>
    <row r="35" spans="1:13" x14ac:dyDescent="0.25">
      <c r="A35" s="140" t="s">
        <v>95</v>
      </c>
      <c r="B35" s="140">
        <f>+B19</f>
        <v>13166666</v>
      </c>
      <c r="M35" s="27"/>
    </row>
    <row r="36" spans="1:13" x14ac:dyDescent="0.25">
      <c r="A36" s="140" t="s">
        <v>1014</v>
      </c>
      <c r="B36" s="140">
        <f>+A31+B31+C31-6926600</f>
        <v>345263595.29200006</v>
      </c>
      <c r="C36" s="27">
        <f>+B36+B37</f>
        <v>352190195.29200006</v>
      </c>
      <c r="D36" s="27"/>
    </row>
    <row r="37" spans="1:13" x14ac:dyDescent="0.25">
      <c r="A37" s="140" t="s">
        <v>1013</v>
      </c>
      <c r="B37" s="140">
        <f>+'Ingresos Tesorería'!F58</f>
        <v>6926600</v>
      </c>
      <c r="C37" s="27"/>
      <c r="D37" s="27"/>
    </row>
    <row r="38" spans="1:13" x14ac:dyDescent="0.25">
      <c r="A38" s="29" t="s">
        <v>492</v>
      </c>
      <c r="B38" s="45">
        <f>+B35+B36+B37</f>
        <v>365356861.29200006</v>
      </c>
    </row>
    <row r="39" spans="1:13" x14ac:dyDescent="0.25">
      <c r="A39" s="27"/>
      <c r="B39" s="27"/>
      <c r="C39" s="27"/>
    </row>
    <row r="40" spans="1:13" x14ac:dyDescent="0.25">
      <c r="A40" s="27"/>
      <c r="B40" s="8"/>
    </row>
    <row r="41" spans="1:13" x14ac:dyDescent="0.25">
      <c r="A41" s="27"/>
    </row>
    <row r="42" spans="1:13" x14ac:dyDescent="0.25">
      <c r="A42" s="27"/>
    </row>
    <row r="43" spans="1:13" x14ac:dyDescent="0.25">
      <c r="A43" s="27"/>
    </row>
    <row r="44" spans="1:13" x14ac:dyDescent="0.25">
      <c r="A44" s="27"/>
    </row>
  </sheetData>
  <mergeCells count="5">
    <mergeCell ref="A8:L8"/>
    <mergeCell ref="A11:B11"/>
    <mergeCell ref="G14:H14"/>
    <mergeCell ref="A21:B21"/>
    <mergeCell ref="G21:H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F63"/>
  <sheetViews>
    <sheetView zoomScaleNormal="100" workbookViewId="0">
      <selection activeCell="H53" sqref="H53"/>
    </sheetView>
  </sheetViews>
  <sheetFormatPr baseColWidth="10" defaultRowHeight="15" x14ac:dyDescent="0.25"/>
  <cols>
    <col min="1" max="1" width="36.140625" bestFit="1" customWidth="1"/>
    <col min="2" max="2" width="45.140625" customWidth="1"/>
    <col min="3" max="3" width="15.140625" bestFit="1" customWidth="1"/>
    <col min="4" max="4" width="13.140625" bestFit="1" customWidth="1"/>
    <col min="5" max="5" width="15.140625" bestFit="1" customWidth="1"/>
    <col min="6" max="6" width="17.28515625" customWidth="1"/>
  </cols>
  <sheetData>
    <row r="1" spans="1:5" x14ac:dyDescent="0.25">
      <c r="A1" s="175" t="s">
        <v>493</v>
      </c>
      <c r="B1" s="175"/>
      <c r="C1" s="175"/>
      <c r="D1" s="175"/>
      <c r="E1" s="175"/>
    </row>
    <row r="2" spans="1:5" x14ac:dyDescent="0.25">
      <c r="A2" s="175" t="s">
        <v>527</v>
      </c>
      <c r="B2" s="175"/>
      <c r="C2" s="175"/>
      <c r="D2" s="175"/>
      <c r="E2" s="175"/>
    </row>
    <row r="3" spans="1:5" ht="33.75" customHeight="1" x14ac:dyDescent="0.25">
      <c r="A3" s="46" t="s">
        <v>494</v>
      </c>
      <c r="B3" s="46"/>
      <c r="C3" s="47" t="s">
        <v>495</v>
      </c>
      <c r="D3" s="47" t="s">
        <v>496</v>
      </c>
      <c r="E3" s="46"/>
    </row>
    <row r="4" spans="1:5" x14ac:dyDescent="0.25">
      <c r="A4" t="s">
        <v>514</v>
      </c>
      <c r="C4" s="27">
        <v>1134307.1299999999</v>
      </c>
    </row>
    <row r="5" spans="1:5" x14ac:dyDescent="0.25">
      <c r="A5" t="s">
        <v>528</v>
      </c>
      <c r="C5" s="27">
        <v>14050799.49</v>
      </c>
    </row>
    <row r="6" spans="1:5" x14ac:dyDescent="0.25">
      <c r="A6" t="s">
        <v>513</v>
      </c>
      <c r="C6" s="27">
        <v>11156003.57</v>
      </c>
    </row>
    <row r="7" spans="1:5" x14ac:dyDescent="0.25">
      <c r="A7" t="s">
        <v>529</v>
      </c>
      <c r="C7" s="27">
        <v>7815906.2300000004</v>
      </c>
    </row>
    <row r="8" spans="1:5" x14ac:dyDescent="0.25">
      <c r="A8" t="s">
        <v>530</v>
      </c>
      <c r="C8" s="27">
        <v>91712.55</v>
      </c>
    </row>
    <row r="9" spans="1:5" x14ac:dyDescent="0.25">
      <c r="A9" t="s">
        <v>531</v>
      </c>
      <c r="C9" s="27">
        <v>751826.18</v>
      </c>
    </row>
    <row r="10" spans="1:5" x14ac:dyDescent="0.25">
      <c r="A10" t="s">
        <v>532</v>
      </c>
      <c r="C10" s="27">
        <v>4577692.2</v>
      </c>
    </row>
    <row r="11" spans="1:5" x14ac:dyDescent="0.25">
      <c r="A11" t="s">
        <v>533</v>
      </c>
      <c r="C11" s="27">
        <v>946018.29</v>
      </c>
    </row>
    <row r="12" spans="1:5" x14ac:dyDescent="0.25">
      <c r="A12" t="s">
        <v>534</v>
      </c>
      <c r="C12" s="27">
        <v>1541018.25</v>
      </c>
    </row>
    <row r="13" spans="1:5" x14ac:dyDescent="0.25">
      <c r="A13" t="s">
        <v>535</v>
      </c>
      <c r="C13" s="27">
        <v>378242.77</v>
      </c>
    </row>
    <row r="14" spans="1:5" x14ac:dyDescent="0.25">
      <c r="A14" t="s">
        <v>536</v>
      </c>
      <c r="C14" s="27">
        <v>3503689.88</v>
      </c>
    </row>
    <row r="15" spans="1:5" x14ac:dyDescent="0.25">
      <c r="A15" t="s">
        <v>512</v>
      </c>
      <c r="C15" s="27">
        <v>80194.61</v>
      </c>
    </row>
    <row r="16" spans="1:5" x14ac:dyDescent="0.25">
      <c r="A16" t="s">
        <v>537</v>
      </c>
      <c r="C16" s="27">
        <v>145512.04999999999</v>
      </c>
    </row>
    <row r="17" spans="1:3" x14ac:dyDescent="0.25">
      <c r="A17" t="s">
        <v>500</v>
      </c>
      <c r="C17" s="27">
        <v>8950173.9800000004</v>
      </c>
    </row>
    <row r="18" spans="1:3" x14ac:dyDescent="0.25">
      <c r="A18" t="s">
        <v>499</v>
      </c>
      <c r="C18" s="27">
        <v>5402127.9400000004</v>
      </c>
    </row>
    <row r="19" spans="1:3" x14ac:dyDescent="0.25">
      <c r="A19" t="s">
        <v>498</v>
      </c>
      <c r="C19" s="27">
        <v>3978057.36</v>
      </c>
    </row>
    <row r="20" spans="1:3" x14ac:dyDescent="0.25">
      <c r="A20" t="s">
        <v>538</v>
      </c>
      <c r="C20" s="27">
        <v>609970.84</v>
      </c>
    </row>
    <row r="21" spans="1:3" x14ac:dyDescent="0.25">
      <c r="A21" t="s">
        <v>539</v>
      </c>
      <c r="C21" s="27">
        <v>139230.46</v>
      </c>
    </row>
    <row r="22" spans="1:3" x14ac:dyDescent="0.25">
      <c r="A22" t="s">
        <v>540</v>
      </c>
      <c r="C22" s="27">
        <v>9352856.6099999994</v>
      </c>
    </row>
    <row r="23" spans="1:3" x14ac:dyDescent="0.25">
      <c r="A23" t="s">
        <v>503</v>
      </c>
      <c r="C23" s="27">
        <v>487262.13</v>
      </c>
    </row>
    <row r="24" spans="1:3" x14ac:dyDescent="0.25">
      <c r="A24" t="s">
        <v>541</v>
      </c>
      <c r="C24" s="27">
        <v>120563.66</v>
      </c>
    </row>
    <row r="25" spans="1:3" x14ac:dyDescent="0.25">
      <c r="A25" t="s">
        <v>502</v>
      </c>
      <c r="C25" s="27">
        <v>108151.15</v>
      </c>
    </row>
    <row r="26" spans="1:3" x14ac:dyDescent="0.25">
      <c r="A26" t="s">
        <v>542</v>
      </c>
      <c r="C26" s="27">
        <v>61401.64</v>
      </c>
    </row>
    <row r="27" spans="1:3" x14ac:dyDescent="0.25">
      <c r="A27" t="s">
        <v>543</v>
      </c>
      <c r="C27" s="27">
        <v>198566.15</v>
      </c>
    </row>
    <row r="28" spans="1:3" x14ac:dyDescent="0.25">
      <c r="A28" t="s">
        <v>544</v>
      </c>
      <c r="C28" s="27">
        <v>672461.4</v>
      </c>
    </row>
    <row r="29" spans="1:3" x14ac:dyDescent="0.25">
      <c r="A29" t="s">
        <v>545</v>
      </c>
      <c r="C29" s="27">
        <v>264324.21999999997</v>
      </c>
    </row>
    <row r="30" spans="1:3" x14ac:dyDescent="0.25">
      <c r="A30" t="s">
        <v>546</v>
      </c>
      <c r="C30" s="27">
        <v>1223034.9099999999</v>
      </c>
    </row>
    <row r="31" spans="1:3" x14ac:dyDescent="0.25">
      <c r="A31" t="s">
        <v>547</v>
      </c>
      <c r="C31" s="27">
        <v>953971.11</v>
      </c>
    </row>
    <row r="32" spans="1:3" x14ac:dyDescent="0.25">
      <c r="A32" t="s">
        <v>532</v>
      </c>
      <c r="C32" s="27">
        <v>4638773.92</v>
      </c>
    </row>
    <row r="33" spans="1:6" x14ac:dyDescent="0.25">
      <c r="A33" t="s">
        <v>511</v>
      </c>
      <c r="C33" s="27">
        <v>72565.89</v>
      </c>
    </row>
    <row r="34" spans="1:6" x14ac:dyDescent="0.25">
      <c r="A34" t="s">
        <v>548</v>
      </c>
      <c r="C34" s="27">
        <v>961227.13199999998</v>
      </c>
    </row>
    <row r="35" spans="1:6" x14ac:dyDescent="0.25">
      <c r="A35" t="s">
        <v>534</v>
      </c>
      <c r="C35" s="27">
        <v>3715728.98</v>
      </c>
    </row>
    <row r="36" spans="1:6" x14ac:dyDescent="0.25">
      <c r="A36" t="s">
        <v>497</v>
      </c>
      <c r="C36" s="27">
        <v>16508149.58</v>
      </c>
    </row>
    <row r="37" spans="1:6" x14ac:dyDescent="0.25">
      <c r="A37" t="s">
        <v>530</v>
      </c>
      <c r="C37" s="27">
        <v>114512.01</v>
      </c>
    </row>
    <row r="38" spans="1:6" x14ac:dyDescent="0.25">
      <c r="A38" t="s">
        <v>549</v>
      </c>
      <c r="C38" s="27">
        <v>7710535.71</v>
      </c>
    </row>
    <row r="39" spans="1:6" x14ac:dyDescent="0.25">
      <c r="A39" t="s">
        <v>531</v>
      </c>
      <c r="C39" s="27">
        <v>901857.39</v>
      </c>
    </row>
    <row r="40" spans="1:6" x14ac:dyDescent="0.25">
      <c r="A40" t="s">
        <v>501</v>
      </c>
      <c r="C40" s="27">
        <v>71572.92</v>
      </c>
    </row>
    <row r="41" spans="1:6" x14ac:dyDescent="0.25">
      <c r="A41" t="s">
        <v>496</v>
      </c>
      <c r="C41" s="27"/>
      <c r="D41" s="27">
        <f>15600+7000+7000+7000+7000+7000+527000+15600+7000+7000+527000+327000+527000+7000+7000+7000+7000+15600+7000+7000+527000+4100</f>
        <v>2576900</v>
      </c>
    </row>
    <row r="42" spans="1:6" x14ac:dyDescent="0.25">
      <c r="A42" s="46" t="s">
        <v>103</v>
      </c>
      <c r="B42" s="46"/>
      <c r="C42" s="48">
        <f>SUM(C4:C41)</f>
        <v>113390000.29200003</v>
      </c>
      <c r="D42" s="49">
        <f>SUM(D41)</f>
        <v>2576900</v>
      </c>
      <c r="E42" s="49">
        <f>SUM(C42:D42)</f>
        <v>115966900.29200003</v>
      </c>
    </row>
    <row r="46" spans="1:6" ht="22.5" customHeight="1" x14ac:dyDescent="0.25">
      <c r="A46" s="126" t="s">
        <v>979</v>
      </c>
      <c r="B46" s="126" t="s">
        <v>553</v>
      </c>
      <c r="C46" s="127" t="s">
        <v>481</v>
      </c>
      <c r="D46" s="128" t="s">
        <v>980</v>
      </c>
      <c r="E46" s="127" t="s">
        <v>482</v>
      </c>
      <c r="F46" s="127" t="s">
        <v>981</v>
      </c>
    </row>
    <row r="47" spans="1:6" ht="49.5" x14ac:dyDescent="0.25">
      <c r="A47" s="126" t="s">
        <v>982</v>
      </c>
      <c r="B47" s="129" t="s">
        <v>983</v>
      </c>
      <c r="C47" s="130"/>
      <c r="D47" s="130">
        <v>527000</v>
      </c>
      <c r="E47" s="130">
        <v>2108000</v>
      </c>
      <c r="F47" s="134">
        <f>+Tabla110[[#This Row],[ENERO]]+Tabla110[[#This Row],[FEBRERO ]]+Tabla110[[#This Row],[MARZO]]</f>
        <v>2635000</v>
      </c>
    </row>
    <row r="48" spans="1:6" ht="66" x14ac:dyDescent="0.25">
      <c r="A48" s="126" t="s">
        <v>984</v>
      </c>
      <c r="B48" s="129" t="s">
        <v>985</v>
      </c>
      <c r="C48" s="130">
        <v>157000</v>
      </c>
      <c r="D48" s="130">
        <v>314000</v>
      </c>
      <c r="E48" s="131"/>
      <c r="F48" s="134">
        <f>+Tabla110[[#This Row],[ENERO]]+Tabla110[[#This Row],[FEBRERO ]]+Tabla110[[#This Row],[MARZO]]</f>
        <v>471000</v>
      </c>
    </row>
    <row r="49" spans="1:6" ht="49.5" x14ac:dyDescent="0.25">
      <c r="A49" s="126" t="s">
        <v>986</v>
      </c>
      <c r="B49" s="129" t="s">
        <v>987</v>
      </c>
      <c r="C49" s="130"/>
      <c r="D49" s="130">
        <v>327000</v>
      </c>
      <c r="E49" s="130">
        <v>327000</v>
      </c>
      <c r="F49" s="134">
        <f>+Tabla110[[#This Row],[ENERO]]+Tabla110[[#This Row],[FEBRERO ]]+Tabla110[[#This Row],[MARZO]]</f>
        <v>654000</v>
      </c>
    </row>
    <row r="50" spans="1:6" ht="66" x14ac:dyDescent="0.25">
      <c r="A50" s="126" t="s">
        <v>988</v>
      </c>
      <c r="B50" s="129" t="s">
        <v>989</v>
      </c>
      <c r="C50" s="130">
        <v>545000</v>
      </c>
      <c r="D50" s="130">
        <v>2180000</v>
      </c>
      <c r="E50" s="131"/>
      <c r="F50" s="134">
        <f>+Tabla110[[#This Row],[ENERO]]+Tabla110[[#This Row],[FEBRERO ]]+Tabla110[[#This Row],[MARZO]]</f>
        <v>2725000</v>
      </c>
    </row>
    <row r="51" spans="1:6" ht="49.5" x14ac:dyDescent="0.25">
      <c r="A51" s="126" t="s">
        <v>990</v>
      </c>
      <c r="B51" s="129" t="s">
        <v>991</v>
      </c>
      <c r="C51" s="130">
        <v>21000</v>
      </c>
      <c r="D51" s="130">
        <v>42000</v>
      </c>
      <c r="E51" s="130">
        <v>91000</v>
      </c>
      <c r="F51" s="134">
        <f>+Tabla110[[#This Row],[ENERO]]+Tabla110[[#This Row],[FEBRERO ]]+Tabla110[[#This Row],[MARZO]]</f>
        <v>154000</v>
      </c>
    </row>
    <row r="52" spans="1:6" ht="49.5" x14ac:dyDescent="0.25">
      <c r="A52" s="126" t="s">
        <v>992</v>
      </c>
      <c r="B52" s="129" t="s">
        <v>993</v>
      </c>
      <c r="C52" s="130">
        <v>171600</v>
      </c>
      <c r="D52" s="130">
        <v>46800</v>
      </c>
      <c r="E52" s="130">
        <v>46800</v>
      </c>
      <c r="F52" s="134">
        <f>+Tabla110[[#This Row],[ENERO]]+Tabla110[[#This Row],[FEBRERO ]]+Tabla110[[#This Row],[MARZO]]</f>
        <v>265200</v>
      </c>
    </row>
    <row r="53" spans="1:6" ht="49.5" x14ac:dyDescent="0.25">
      <c r="A53" s="126" t="s">
        <v>994</v>
      </c>
      <c r="B53" s="129" t="s">
        <v>995</v>
      </c>
      <c r="C53" s="130"/>
      <c r="D53" s="130">
        <v>8200</v>
      </c>
      <c r="E53" s="130">
        <v>4100</v>
      </c>
      <c r="F53" s="134">
        <f>+Tabla110[[#This Row],[ENERO]]+Tabla110[[#This Row],[FEBRERO ]]+Tabla110[[#This Row],[MARZO]]</f>
        <v>12300</v>
      </c>
    </row>
    <row r="54" spans="1:6" ht="33" x14ac:dyDescent="0.25">
      <c r="A54" s="126" t="s">
        <v>996</v>
      </c>
      <c r="B54" s="129" t="s">
        <v>997</v>
      </c>
      <c r="C54" s="130">
        <v>3000</v>
      </c>
      <c r="D54" s="130"/>
      <c r="E54" s="131"/>
      <c r="F54" s="134">
        <f>+Tabla110[[#This Row],[ENERO]]+Tabla110[[#This Row],[FEBRERO ]]+Tabla110[[#This Row],[MARZO]]</f>
        <v>3000</v>
      </c>
    </row>
    <row r="55" spans="1:6" ht="33" x14ac:dyDescent="0.25">
      <c r="A55" s="126" t="s">
        <v>998</v>
      </c>
      <c r="B55" s="129" t="s">
        <v>999</v>
      </c>
      <c r="C55" s="130">
        <v>3000</v>
      </c>
      <c r="D55" s="130"/>
      <c r="E55" s="131"/>
      <c r="F55" s="134">
        <f>+Tabla110[[#This Row],[ENERO]]+Tabla110[[#This Row],[FEBRERO ]]+Tabla110[[#This Row],[MARZO]]</f>
        <v>3000</v>
      </c>
    </row>
    <row r="56" spans="1:6" ht="49.5" x14ac:dyDescent="0.25">
      <c r="A56" s="126" t="s">
        <v>1000</v>
      </c>
      <c r="B56" s="129" t="s">
        <v>1001</v>
      </c>
      <c r="C56" s="130"/>
      <c r="D56" s="130">
        <v>2100</v>
      </c>
      <c r="E56" s="131"/>
      <c r="F56" s="134">
        <f>+Tabla110[[#This Row],[ENERO]]+Tabla110[[#This Row],[FEBRERO ]]+Tabla110[[#This Row],[MARZO]]</f>
        <v>2100</v>
      </c>
    </row>
    <row r="57" spans="1:6" ht="66" x14ac:dyDescent="0.25">
      <c r="A57" s="126" t="s">
        <v>1002</v>
      </c>
      <c r="B57" s="129" t="s">
        <v>1003</v>
      </c>
      <c r="C57" s="130">
        <v>2000</v>
      </c>
      <c r="D57" s="130" t="s">
        <v>494</v>
      </c>
      <c r="E57" s="131"/>
      <c r="F57" s="134">
        <v>2000</v>
      </c>
    </row>
    <row r="58" spans="1:6" x14ac:dyDescent="0.25">
      <c r="A58" s="132"/>
      <c r="B58" s="132"/>
      <c r="C58" s="133">
        <f t="shared" ref="C58:E58" si="0">SUBTOTAL(109,C47:C57)</f>
        <v>902600</v>
      </c>
      <c r="D58" s="133">
        <f t="shared" si="0"/>
        <v>3447100</v>
      </c>
      <c r="E58" s="133">
        <f t="shared" si="0"/>
        <v>2576900</v>
      </c>
      <c r="F58" s="133">
        <f>+C58+D58+E58</f>
        <v>6926600</v>
      </c>
    </row>
    <row r="61" spans="1:6" ht="60" x14ac:dyDescent="0.25">
      <c r="A61" s="30" t="s">
        <v>1004</v>
      </c>
    </row>
    <row r="63" spans="1:6" x14ac:dyDescent="0.25">
      <c r="A63" t="s">
        <v>1005</v>
      </c>
      <c r="F63" s="8">
        <f>+C42+F58</f>
        <v>120316600.29200003</v>
      </c>
    </row>
  </sheetData>
  <mergeCells count="2">
    <mergeCell ref="A2:E2"/>
    <mergeCell ref="A1:E1"/>
  </mergeCells>
  <pageMargins left="0.7" right="0.7" top="0.75" bottom="0.75" header="0.3" footer="0.3"/>
  <pageSetup scale="9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Gastos</vt:lpstr>
      <vt:lpstr>Resumen</vt:lpstr>
      <vt:lpstr>Activos</vt:lpstr>
      <vt:lpstr>Evidencias marzo</vt:lpstr>
      <vt:lpstr>Ingresos marzo</vt:lpstr>
      <vt:lpstr>Ingresos Tesorería</vt:lpstr>
      <vt:lpstr>Gastos!Área_de_impresión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2023-04-19T15:17:55Z</cp:lastPrinted>
  <dcterms:created xsi:type="dcterms:W3CDTF">2021-10-28T19:47:46Z</dcterms:created>
  <dcterms:modified xsi:type="dcterms:W3CDTF">2023-04-19T18:42:45Z</dcterms:modified>
</cp:coreProperties>
</file>