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elrosario\Desktop\TRANSPARENCIA\DICIEMBRE\enviado digecog y transparencia\"/>
    </mc:Choice>
  </mc:AlternateContent>
  <xr:revisionPtr revIDLastSave="0" documentId="13_ncr:1_{F7F13ED9-1730-4113-B051-F63F741789FD}" xr6:coauthVersionLast="47" xr6:coauthVersionMax="47" xr10:uidLastSave="{00000000-0000-0000-0000-000000000000}"/>
  <bookViews>
    <workbookView xWindow="-108" yWindow="-108" windowWidth="19416" windowHeight="10416" xr2:uid="{0F65FF9F-7CA2-4FA1-8C74-48EE6A477F69}"/>
  </bookViews>
  <sheets>
    <sheet name="Notas 2022-1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7" i="1" l="1"/>
  <c r="B467" i="1"/>
  <c r="C451" i="1"/>
  <c r="C448" i="1"/>
  <c r="C433" i="1"/>
  <c r="B428" i="1"/>
  <c r="B424" i="1"/>
  <c r="C422" i="1"/>
  <c r="B420" i="1"/>
  <c r="C419" i="1"/>
  <c r="C403" i="1"/>
  <c r="B403" i="1"/>
  <c r="C391" i="1"/>
  <c r="B391" i="1"/>
  <c r="C349" i="1"/>
  <c r="B349" i="1"/>
  <c r="B333" i="1"/>
  <c r="C332" i="1"/>
  <c r="C328" i="1"/>
  <c r="C322" i="1"/>
  <c r="C298" i="1"/>
  <c r="B298" i="1"/>
  <c r="C259" i="1"/>
  <c r="B259" i="1"/>
  <c r="C246" i="1"/>
  <c r="B246" i="1"/>
  <c r="C232" i="1"/>
  <c r="B232" i="1"/>
  <c r="C221" i="1"/>
  <c r="B221" i="1"/>
  <c r="C210" i="1"/>
  <c r="B210" i="1"/>
  <c r="C189" i="1"/>
  <c r="B189" i="1"/>
  <c r="E174" i="1"/>
  <c r="D174" i="1"/>
  <c r="D175" i="1" s="1"/>
  <c r="C174" i="1"/>
  <c r="F172" i="1"/>
  <c r="F171" i="1"/>
  <c r="F174" i="1" s="1"/>
  <c r="E169" i="1"/>
  <c r="E175" i="1" s="1"/>
  <c r="D169" i="1"/>
  <c r="B169" i="1"/>
  <c r="B175" i="1" s="1"/>
  <c r="F166" i="1"/>
  <c r="F164" i="1"/>
  <c r="C163" i="1"/>
  <c r="F163" i="1" s="1"/>
  <c r="F169" i="1" s="1"/>
  <c r="F157" i="1"/>
  <c r="E157" i="1"/>
  <c r="D157" i="1"/>
  <c r="C157" i="1"/>
  <c r="E152" i="1"/>
  <c r="D152" i="1"/>
  <c r="C152" i="1"/>
  <c r="B152" i="1"/>
  <c r="B158" i="1" s="1"/>
  <c r="F147" i="1"/>
  <c r="F146" i="1"/>
  <c r="C139" i="1"/>
  <c r="B139" i="1"/>
  <c r="B93" i="1"/>
  <c r="C83" i="1"/>
  <c r="B83" i="1"/>
  <c r="C64" i="1"/>
  <c r="B64" i="1"/>
  <c r="C333" i="1" l="1"/>
  <c r="E158" i="1"/>
  <c r="C458" i="1"/>
  <c r="C169" i="1"/>
  <c r="C175" i="1" s="1"/>
  <c r="F152" i="1"/>
  <c r="F158" i="1" s="1"/>
  <c r="B458" i="1"/>
  <c r="D158" i="1"/>
  <c r="C158" i="1"/>
  <c r="F175" i="1"/>
  <c r="C93" i="1" l="1"/>
</calcChain>
</file>

<file path=xl/sharedStrings.xml><?xml version="1.0" encoding="utf-8"?>
<sst xmlns="http://schemas.openxmlformats.org/spreadsheetml/2006/main" count="442" uniqueCount="356">
  <si>
    <t>7.  EFECTIVO Y EQUIVALENTES DE EFECTIVO.</t>
  </si>
  <si>
    <t>Al 31 de diciembre del 2022 y 2021 el efectivo y equivalente de efectivo está compuesto como se detalla en el cuadro siguiente:</t>
  </si>
  <si>
    <t>Detalle</t>
  </si>
  <si>
    <t xml:space="preserve">               2022-12</t>
  </si>
  <si>
    <t xml:space="preserve">             2021-12</t>
  </si>
  <si>
    <t>Caja General</t>
  </si>
  <si>
    <t>Caja Chica (Oficina Principal)</t>
  </si>
  <si>
    <t>Caja Chica (Metropolitana)</t>
  </si>
  <si>
    <t>Caja Chica (Puerto Plata)</t>
  </si>
  <si>
    <t>Caja Chica (Santiago)</t>
  </si>
  <si>
    <t>Caja Chica (La Vega)</t>
  </si>
  <si>
    <t>Caja Chica (Mao)</t>
  </si>
  <si>
    <t>Caja Chica (San Pedro de Macorís)</t>
  </si>
  <si>
    <t>Caja Chica (Azua)</t>
  </si>
  <si>
    <t>Caja Chica (La Romana)</t>
  </si>
  <si>
    <t>Caja Chica (San Juan de la Maguana)</t>
  </si>
  <si>
    <t>Caja Chica (San Francisco de Macorís)</t>
  </si>
  <si>
    <t>Caja Chica (Barahona)</t>
  </si>
  <si>
    <t>Fondo Especial de Viáticos</t>
  </si>
  <si>
    <t>Caja  Chica Miembros de Consejo</t>
  </si>
  <si>
    <t>Caja Chica Asistente Presidente Consejo</t>
  </si>
  <si>
    <t>Caja Chica Protocolo y Eventos</t>
  </si>
  <si>
    <t>Banco de Reservas Cta. Operativa No. 240-007769-4</t>
  </si>
  <si>
    <t>Banco de Reservas Sub-Cuenta CUT</t>
  </si>
  <si>
    <t>Efectivo en caja y bancos</t>
  </si>
  <si>
    <t>8. INVERSIONES A CORTO PLAZO.</t>
  </si>
  <si>
    <t xml:space="preserve">Las inversiones a corto plazo están constituidas por un Certificado Financiero en el Banco de Reservas a una tasa del 6.20% </t>
  </si>
  <si>
    <t xml:space="preserve"> </t>
  </si>
  <si>
    <t>anual capitalizable mensual como garantía de sentencia laboral No. 0055-2022-SSEN-00170 dictada por la Sexta Sala del</t>
  </si>
  <si>
    <t xml:space="preserve">Juzgado de Trabajo del Distrito Nacional; la ejecución de esta sentencia fue suspendida llegándose a </t>
  </si>
  <si>
    <t>un acuerdo con la demandante. Se realizo el pago acordado entre las partes manteniéndose el monto de la inversión en libros.</t>
  </si>
  <si>
    <t>El monto al 31 de diciembre del 2022 es de RD$1,939,708</t>
  </si>
  <si>
    <t>9.  CUENTAS POR COBRAR A CORTO PLAZO.</t>
  </si>
  <si>
    <t>Las cuentas por cobra al 31 de diciembre del 2022 y 2021 estan compuestas como se indica en el cuadro siguiente :</t>
  </si>
  <si>
    <t xml:space="preserve">             2022-12</t>
  </si>
  <si>
    <t>Cuentas por Cobrar Funcionarios y Empleados</t>
  </si>
  <si>
    <t>Notas de Crédito por Cobrar</t>
  </si>
  <si>
    <t>Pagos Anticipados a Proveedores</t>
  </si>
  <si>
    <t>Otras Cuentas por Cobrar</t>
  </si>
  <si>
    <t>Itibis pagado por Adelantado</t>
  </si>
  <si>
    <t>Cuentas por cobrar a corto plazo</t>
  </si>
  <si>
    <t>10.  INVENTARIOS.</t>
  </si>
  <si>
    <t>Al 31 de diciembre del 2022 y 2021 la cuenta de inventarios de la institucion es como sigue :</t>
  </si>
  <si>
    <t>Inventario</t>
  </si>
  <si>
    <t>11. PAGOS ANTICIPADOS.</t>
  </si>
  <si>
    <t>Al 31 de diciembre 2022 y 2021 la cuenta de pagos anticipados esta compuesta como se</t>
  </si>
  <si>
    <t>indica en el cuadro siguiente :</t>
  </si>
  <si>
    <t xml:space="preserve">               2021-12</t>
  </si>
  <si>
    <t>Fianzas y Depósitos</t>
  </si>
  <si>
    <t>Fianza Luz Edesur Metropolitana</t>
  </si>
  <si>
    <t>Deposito Alq. Ofc. Herrera</t>
  </si>
  <si>
    <t>Deposito Alq. Oficina Cancino</t>
  </si>
  <si>
    <t>Deposito Oficina Plaza Metropolitana (A)</t>
  </si>
  <si>
    <t>Deposito  Metropolitana Local (B)</t>
  </si>
  <si>
    <t>Deposito Oficina San Francisco de Macoris</t>
  </si>
  <si>
    <t>Deposito Oficina Mao (Local I y II)</t>
  </si>
  <si>
    <t>Deposito Oficina Santiago</t>
  </si>
  <si>
    <t>Deposito Oficina Azua</t>
  </si>
  <si>
    <t>Deposito Oficina Barahona</t>
  </si>
  <si>
    <t>Deposito Alq. Locales Moca</t>
  </si>
  <si>
    <t>Deposito Local Samana</t>
  </si>
  <si>
    <t>Deposito Alq. Local Bavaro</t>
  </si>
  <si>
    <t>Deposito Alquiler Local Nacional Charles</t>
  </si>
  <si>
    <t>Deposito Alquiler Local Jumbo Luperon</t>
  </si>
  <si>
    <t>Deposito Alquiler Local Plaza Basora</t>
  </si>
  <si>
    <t>Deposito  Alquiler El Seibo</t>
  </si>
  <si>
    <t>Deposito Alquiler Hato Mayor</t>
  </si>
  <si>
    <t>Deposito  Alquiler Local Cotui</t>
  </si>
  <si>
    <t>Deposito Alquiler Local Jimani</t>
  </si>
  <si>
    <t>Deposito Alquiler Ofic. Protecom Romana</t>
  </si>
  <si>
    <t>Deposito Alquiler Multi Plaza Higuey</t>
  </si>
  <si>
    <t>Deposito Alquiler Ofc.II San Cristobal</t>
  </si>
  <si>
    <t>Deposito Grupo Ramos Bani</t>
  </si>
  <si>
    <t>Contrato de Telecable Por pago por Adelantado</t>
  </si>
  <si>
    <t>Depósito Oficina San Juan</t>
  </si>
  <si>
    <t>Depósito Oficina Bonao</t>
  </si>
  <si>
    <t>Deposito Oficina Boca Chica</t>
  </si>
  <si>
    <t>Deposito  Oficina Puerto  Plata(B)</t>
  </si>
  <si>
    <t>Deposito Alquiler Jarabacoa</t>
  </si>
  <si>
    <t>Deposito Alq. plaza norte villa mella</t>
  </si>
  <si>
    <t>Deposito oficina protecom  la vega III</t>
  </si>
  <si>
    <t>Deposito de Alquiler, Almancen  III  SIE, JM</t>
  </si>
  <si>
    <t>Deposito alqui. Punto Expreso Protecom Nagua ll</t>
  </si>
  <si>
    <t>Deposito alquiler  Ensanche ozama II</t>
  </si>
  <si>
    <t>Deposito Plaza Galerias (Santiago)</t>
  </si>
  <si>
    <t>Pagos  anticipados</t>
  </si>
  <si>
    <t xml:space="preserve"> 12. PROPIEDAD, PLANTA Y EQUIPO NETO.</t>
  </si>
  <si>
    <t xml:space="preserve"> El movimiento de la propiedad, palanta y equipos y depreciacion acumulada al 31 de</t>
  </si>
  <si>
    <t xml:space="preserve"> diciembre de 2022 y 2021 es como sigue:</t>
  </si>
  <si>
    <t>Terrenos</t>
  </si>
  <si>
    <t>Edif. Y Comp</t>
  </si>
  <si>
    <t>Mobiliarios Y Equipo de Oficinas</t>
  </si>
  <si>
    <t>Equipo de transporte y otros</t>
  </si>
  <si>
    <t>Total</t>
  </si>
  <si>
    <t>Costo de adquisicion (2021)</t>
  </si>
  <si>
    <t>Adiciones</t>
  </si>
  <si>
    <t>Superavit revaluacion</t>
  </si>
  <si>
    <t>Retiros</t>
  </si>
  <si>
    <t>Otros</t>
  </si>
  <si>
    <t>Transferencias</t>
  </si>
  <si>
    <t>Saldo al final del periodo</t>
  </si>
  <si>
    <t>Dep.Acum.al inicio del periodo</t>
  </si>
  <si>
    <t>Cargo del periodo</t>
  </si>
  <si>
    <t>-</t>
  </si>
  <si>
    <t>Prop.planta y equipo neto (2021)</t>
  </si>
  <si>
    <t>Costo de adquisicion (2022)</t>
  </si>
  <si>
    <t>Prop.planta y equipo neto (2022)</t>
  </si>
  <si>
    <t xml:space="preserve">Nota: Con referencia al Sistema de Administración de Bienes (SIAB) actualmente nos encontramos en el proceso de actualizacion y registros de </t>
  </si>
  <si>
    <t xml:space="preserve">datos de activos fijo.  Entendemos que en futuros cierres estaremos completando el proceso de registros de los activos en el sistema SIAB. </t>
  </si>
  <si>
    <t>13. CUENTAS POR PAGAR A CORTO PLAZO.</t>
  </si>
  <si>
    <t>Las cuentas por pagar al 31 de diciembre de los ejercicios 2022 y 2021 estan  constituidos como sigue :</t>
  </si>
  <si>
    <t>Cuentas por Pagar Proveedores</t>
  </si>
  <si>
    <t>Cuentas por Pagar años anteriores</t>
  </si>
  <si>
    <t>Cuentas por pagar a corto plazo</t>
  </si>
  <si>
    <t>14. RETENCIONES Y ACUMULACIONES POR PAGAR.</t>
  </si>
  <si>
    <t>Las retenciones y acumulaciones por pagar al 31 de diciembre de los ejercicios 2022 y 2021 respectivamente, es como se detalla a continuacion.</t>
  </si>
  <si>
    <t>Sueldo y jornales a pagar</t>
  </si>
  <si>
    <t>Retenciones  SFS x Pagar</t>
  </si>
  <si>
    <t>Retenciones AFP  Pagar</t>
  </si>
  <si>
    <t>Savica por Pagar</t>
  </si>
  <si>
    <t>Retenciones por Pagar a Empleados</t>
  </si>
  <si>
    <t>Ret. por Pagar ITBIS Proveedores</t>
  </si>
  <si>
    <t xml:space="preserve"> Ret. por Pagar 10% Alquiler</t>
  </si>
  <si>
    <t>Ret. por Pagar 10% Proveedores Informales</t>
  </si>
  <si>
    <t>Ret. por Pagar 5%</t>
  </si>
  <si>
    <t>Itbis por Pagar</t>
  </si>
  <si>
    <t>ISR/ Por pagar</t>
  </si>
  <si>
    <t>ISR por Bono Vacacional</t>
  </si>
  <si>
    <t>FOPETCONS Ley 6-86</t>
  </si>
  <si>
    <t>Retenciones y acumulaciones por pagar</t>
  </si>
  <si>
    <t>15. OTROS PASIVOS CORRIENTES.</t>
  </si>
  <si>
    <t>Al 31 de diciembre del 2022 y 2021 la cuenta de Otros Pasivos esta compuesta como</t>
  </si>
  <si>
    <t>se indica en el cuadro siguiente :</t>
  </si>
  <si>
    <t>Prestaciones laborales</t>
  </si>
  <si>
    <t>Deposito y Fianza Por Liquidar</t>
  </si>
  <si>
    <t xml:space="preserve">Otros pasivos corrientes </t>
  </si>
  <si>
    <t>16. RESULTADOS ACUMULADOS.</t>
  </si>
  <si>
    <t xml:space="preserve">A continuacion, se presenta un detalle de los resultados acumulados de la SIE al 31 de </t>
  </si>
  <si>
    <t>diciembre de los ejercicios 2022 y 2021.</t>
  </si>
  <si>
    <t>Resultados del  Periodo</t>
  </si>
  <si>
    <t>Resultados Acumulados</t>
  </si>
  <si>
    <t>Ajustes a Resultados de Ejercicios anteriores</t>
  </si>
  <si>
    <t>Total Activos netos/patrimonios</t>
  </si>
  <si>
    <t>Los ajustes presentados contra los resultados de ejercicios anteriores corresponden a ajuste por</t>
  </si>
  <si>
    <t>la amortizacion de progama de informatica con mas de cinco años y otros ajustes menores</t>
  </si>
  <si>
    <t>17. INGRESOS.</t>
  </si>
  <si>
    <t>A continuacion se presenta un detalle de los ingresos operacionales de la SIE al periodo</t>
  </si>
  <si>
    <t>terminado al 31 de diciemnbre de los años 2022 y 2021.</t>
  </si>
  <si>
    <t>Ingresos propios</t>
  </si>
  <si>
    <t>Transferencias de Gobierno Central</t>
  </si>
  <si>
    <t>Otos Ingresos Tributarios</t>
  </si>
  <si>
    <t>Totales ingresos</t>
  </si>
  <si>
    <t xml:space="preserve">Los ingresos propios corresponden a losl cobros  realizados a las empresas vendedoras de energia </t>
  </si>
  <si>
    <t>por la ley general de elctricidad y contribucion de la ley 125-01.</t>
  </si>
  <si>
    <t>18. TRANSFERENCIAS Y DONACIONES.</t>
  </si>
  <si>
    <t>A continuacion se presenta un detalle de los ingresos por transferencias y donaciones recibidos</t>
  </si>
  <si>
    <t>para el corte terminado al 31 de diciembre de los años 2022 y 2021.</t>
  </si>
  <si>
    <t>Aporte Transferencia de la Adm. Central</t>
  </si>
  <si>
    <t>Transferencias de la Administración del Gobierno Central</t>
  </si>
  <si>
    <t>Transferencias y donaciones</t>
  </si>
  <si>
    <t>19. RECARGOS, MULTAS Y OTROS INGRESOS.</t>
  </si>
  <si>
    <t xml:space="preserve">A continuacion se presenta un detalle de los ingresos por recargos , multas y otros ingrersos recibidos por </t>
  </si>
  <si>
    <t>la SIE al 31 de diciembre de los años 2022 y 2021.</t>
  </si>
  <si>
    <t>Otros Ingresos Extraordinarios</t>
  </si>
  <si>
    <t>Autorizacion Puesta en Serv. de Obras Electricas</t>
  </si>
  <si>
    <t>Emision Permiso Interconexion Prov. Obra Electrica al SENI Adicional</t>
  </si>
  <si>
    <t>Autorizacion Usuario No Regulado Individual</t>
  </si>
  <si>
    <t>Autorizacion Usuario No Regulado Colectivo: Operador Zona Franca y Parque Industrial</t>
  </si>
  <si>
    <t>Autorizacion Transferencia de concesion de Explotacion de Obra Electrica</t>
  </si>
  <si>
    <t>Autorizacion Transferencia de Licencia UNR</t>
  </si>
  <si>
    <t>Concesion Definitiva rxplotacion de Obra Elect. de Generacion Convencional</t>
  </si>
  <si>
    <t>Concesion Definitiva rxplotacion de Obra Elect. de Generacion No Convencional</t>
  </si>
  <si>
    <t>Certificacion Propiedad de Lineas Electricas con Inspeccion "In Situ" en el DN y Prov. Sto. Dgo.</t>
  </si>
  <si>
    <t>Certificacion Propiedad de Lineas Electricas con Inspeccion "In Situ" en el Interior del Pais</t>
  </si>
  <si>
    <t>Certificacion Propiedad de Lineas y Distacias Min. Seguridad con Insp. "In Situ" en el DN y Sto. Dgo</t>
  </si>
  <si>
    <t>Certificacion Propiedad de Lineas Distancia Min. Seg. con Insp. "In Situ" en el Interior del Pais</t>
  </si>
  <si>
    <t>Certificacion Sobre Salidas y Entradas de Circuitos de Distribucion</t>
  </si>
  <si>
    <t>Certificacione sobre Tarifa Aplicada a Usuario</t>
  </si>
  <si>
    <t>Certificaciones de Documentos</t>
  </si>
  <si>
    <t>Doc. Produccido por SIE</t>
  </si>
  <si>
    <t>Resolucion SIE</t>
  </si>
  <si>
    <t>Decision Administrativa SIE</t>
  </si>
  <si>
    <t>Estatus Expediente Ante SIE</t>
  </si>
  <si>
    <t>Fotocopia Certificada de Documentos SIE</t>
  </si>
  <si>
    <t>Fotocopia Certificada Decision Protecom Reclamacion Usuario</t>
  </si>
  <si>
    <t>Electricista Residencial y Comercial, TEI-1</t>
  </si>
  <si>
    <t>Instalador Basico Redes Distribucion de Baja Tension, TER-1</t>
  </si>
  <si>
    <t>Instalador Redes Distribucion de Media y Baja Tension, TER-2</t>
  </si>
  <si>
    <t>Instalador Basico Redes Distribucion de Baja Tension</t>
  </si>
  <si>
    <t>Instalador redes Distribucion de Media y Baja Tension</t>
  </si>
  <si>
    <t>Otros Ingresos</t>
  </si>
  <si>
    <t xml:space="preserve">Recargos, multas y otros ingresos </t>
  </si>
  <si>
    <t>20. SUELDOS, SALARIOS Y BENEFICIOS A EMPLEADOS.</t>
  </si>
  <si>
    <t>A continuacion se presenta un detalle de las cuentas de sueldos, salarios y beneficios a  empleados, incurridos por la SIE para el periodo terminado al 31 de diciembre de los años 2022 y 2021.</t>
  </si>
  <si>
    <t>Renumeraciones al Personal Fijo</t>
  </si>
  <si>
    <t>Sueldos Funcionarios y Empleados</t>
  </si>
  <si>
    <t>Sueldo al Personal Contratado e Igualado</t>
  </si>
  <si>
    <t>Suplencias</t>
  </si>
  <si>
    <t>Sueldo al Personal por Servicios Especiales</t>
  </si>
  <si>
    <t>Personal de caracter temporal</t>
  </si>
  <si>
    <t>Compensaciones Directas al Personal</t>
  </si>
  <si>
    <t>Compensación por Horas Extraordinarias</t>
  </si>
  <si>
    <t>Compensación por Servicios de Seguridad</t>
  </si>
  <si>
    <t>Compensación por Servicios Especiales</t>
  </si>
  <si>
    <t>Compensacion por gastos de alimentacion</t>
  </si>
  <si>
    <t>Dietas y Gastos de Representación</t>
  </si>
  <si>
    <t>Dietas</t>
  </si>
  <si>
    <t>Dietas en el interior</t>
  </si>
  <si>
    <t>Gastos de Representación</t>
  </si>
  <si>
    <t>Gastos de representacion en el pais</t>
  </si>
  <si>
    <t>Gratificaciones y Bonificaciones</t>
  </si>
  <si>
    <t>Sueldo Anual  No.13 (Regalía Pascual)</t>
  </si>
  <si>
    <t>Bonificaciones (Incentivos)</t>
  </si>
  <si>
    <t>Prestaciones Laborales</t>
  </si>
  <si>
    <t>Vacaciones</t>
  </si>
  <si>
    <t>Bono Escolar</t>
  </si>
  <si>
    <t>Contribuciones al Seguro de Salud</t>
  </si>
  <si>
    <t>Seguro Médico Complementario</t>
  </si>
  <si>
    <t>Contribuciones al Seguro de Pensiones</t>
  </si>
  <si>
    <t>Contratacion al Seguro de Pensiones</t>
  </si>
  <si>
    <t>Contrataciones al Seguro de Riesgos Laboral</t>
  </si>
  <si>
    <t>Sueldos, salarios y beneficios a empleados</t>
  </si>
  <si>
    <t>21. SUBVENCIONES Y OTROS PAGOS POR TRANSFERENCIA.</t>
  </si>
  <si>
    <t>A continuacion se presenta un detalle de las subvenciones y otros pagos por transferencia para los</t>
  </si>
  <si>
    <t>ejercicios terminados al 31 de diciembre de los años 2022 y 2021.</t>
  </si>
  <si>
    <t>Gasto en Transferencias Corrientes a Inst.</t>
  </si>
  <si>
    <t>Ayudas y Donaciones a Personas (Donaciones Corrientes)</t>
  </si>
  <si>
    <t>Ayudas y Donaciones Programadas a Hogares y Personas</t>
  </si>
  <si>
    <t>Becas de Estudios</t>
  </si>
  <si>
    <t>Becas Nacionales</t>
  </si>
  <si>
    <t>Becas Extranjeras</t>
  </si>
  <si>
    <t>Transferencias Corrientes a Inst. Beneficas</t>
  </si>
  <si>
    <t>Subvenciones y otros pagos por transferencias</t>
  </si>
  <si>
    <t>22. SUMINISTROS Y MATERIALES PARA CONSUMO</t>
  </si>
  <si>
    <t>A continuacion se presenta un detalle de los gastos por suministros y materiales para</t>
  </si>
  <si>
    <t>consumo para los ejercicios terminados al 31 de diciembre de los años 2022 y 2021.</t>
  </si>
  <si>
    <t>Alimentos y Productos Agroforestales</t>
  </si>
  <si>
    <t>Servicios de Alimentacion</t>
  </si>
  <si>
    <t>Alimentos y bebidas para personas</t>
  </si>
  <si>
    <t>Productos Forestales</t>
  </si>
  <si>
    <t>Poductos de Minerales, Metalicos y No Metalicos</t>
  </si>
  <si>
    <t>Textiles y Vestuarios</t>
  </si>
  <si>
    <t>Prenda de Vestir</t>
  </si>
  <si>
    <t>Calzados</t>
  </si>
  <si>
    <t>Acabados textiles</t>
  </si>
  <si>
    <t>Productos de Papel, Cartón e Impresos</t>
  </si>
  <si>
    <t>Papel de Escritorio</t>
  </si>
  <si>
    <t>Libros, Revisas y Periódicos</t>
  </si>
  <si>
    <t>Productos de papel y carton</t>
  </si>
  <si>
    <t>Gasolina</t>
  </si>
  <si>
    <t>Gasoil</t>
  </si>
  <si>
    <t>Gas GLP</t>
  </si>
  <si>
    <t>Aceites y Grasas</t>
  </si>
  <si>
    <t>Lubricantes</t>
  </si>
  <si>
    <t>Productos de Cuero, Caucho y Plásticos</t>
  </si>
  <si>
    <t>Llantas y Neumáticos</t>
  </si>
  <si>
    <t>Productos quimicos y conexos</t>
  </si>
  <si>
    <t>Articulos de plastico</t>
  </si>
  <si>
    <t>Productos Farmaceuticos  y Conexos</t>
  </si>
  <si>
    <t xml:space="preserve"> Utiles Varios</t>
  </si>
  <si>
    <t>Productos Farmaceuticos</t>
  </si>
  <si>
    <t>Materiales de Limpieza</t>
  </si>
  <si>
    <t>Utiles de Escritorio, Oficina,  Informática y de Enseñanza</t>
  </si>
  <si>
    <t>Utiles de Cocina y Comedor</t>
  </si>
  <si>
    <t>Productos Eléctricos y Afines</t>
  </si>
  <si>
    <t>Materiales y Utiles de Informática</t>
  </si>
  <si>
    <t>Licencia y Programa de Informática</t>
  </si>
  <si>
    <t>Utiles diversos</t>
  </si>
  <si>
    <t>Gastos y Utiles de Deportes y Recreacion</t>
  </si>
  <si>
    <t>Gastos en Utiles de Cocina y Comedor</t>
  </si>
  <si>
    <t>Suministros y material para consumo</t>
  </si>
  <si>
    <t>23. GASTOS DE DEPRECIACION Y AMORTIZACION.</t>
  </si>
  <si>
    <t>A continuacion se presenta un detalle por cuenta contable de los gastos de depreciacion y</t>
  </si>
  <si>
    <t xml:space="preserve">amortizacion de activos de la institucion para los ejercicios terminados al 31 de diciembre </t>
  </si>
  <si>
    <t>de los años 2022 y 2021.</t>
  </si>
  <si>
    <t>Gasto de Depreciación Maquinaria y Equipo</t>
  </si>
  <si>
    <t>Gasto de Amortizacion Edificio SIE</t>
  </si>
  <si>
    <t>Gasto IDepreciacion acumulada de equipos Varios</t>
  </si>
  <si>
    <t>Gasto de depreciación y amortización</t>
  </si>
  <si>
    <t>24. OTROS GASTOS.</t>
  </si>
  <si>
    <t>A continuacion se presenta un detalld de la cuenta de otros gastos para los ejercicios terminados</t>
  </si>
  <si>
    <t>al 31 de diciembre de los años 2022 y 2021.</t>
  </si>
  <si>
    <t>Servicios Telefónicos de Larga Distancia</t>
  </si>
  <si>
    <t>Teléfono Local</t>
  </si>
  <si>
    <t>Telefax y Correos</t>
  </si>
  <si>
    <t>Serv. De internet y television por cable</t>
  </si>
  <si>
    <t>Servicios Básicos</t>
  </si>
  <si>
    <t>Electricidad</t>
  </si>
  <si>
    <t>Agua</t>
  </si>
  <si>
    <t>Recolección de Residuos Sólidos</t>
  </si>
  <si>
    <t>Publicidad</t>
  </si>
  <si>
    <t>Impresión y Encuadernación</t>
  </si>
  <si>
    <t>Viáticos Dentro del País</t>
  </si>
  <si>
    <t>Pasajes</t>
  </si>
  <si>
    <t>Fletes</t>
  </si>
  <si>
    <t>Peaje</t>
  </si>
  <si>
    <t>Alquileres y Rentas de Edificios y Locales</t>
  </si>
  <si>
    <t>Alquiler de equipo para computacion</t>
  </si>
  <si>
    <t>Alquiler de equipo para comunicacion</t>
  </si>
  <si>
    <t>Otros Alquileres</t>
  </si>
  <si>
    <t>Seguros Bienes Inmuebles</t>
  </si>
  <si>
    <t>Seguros Bienes Muebles y Equipos de Transporte</t>
  </si>
  <si>
    <t>Seguros de Personas</t>
  </si>
  <si>
    <t xml:space="preserve">Otros Seguros </t>
  </si>
  <si>
    <t>Mantenimiento y Reparación de Inmueble y Obras menores</t>
  </si>
  <si>
    <t>Mantenimiento y Reparación de Máquinas y Equipos</t>
  </si>
  <si>
    <t>Mantenimiento y reparacion equipo de oficina</t>
  </si>
  <si>
    <t>Mantenimiento Equipo de Transporte, Tracción y Elevación</t>
  </si>
  <si>
    <t>producto de seguridad</t>
  </si>
  <si>
    <t>mantenimiento y reparacion de equipo para computacion</t>
  </si>
  <si>
    <t>Servicios Especiales de mantenimiento y reparacion</t>
  </si>
  <si>
    <t>Serv. De Pintura y derivados con finaes de higiene y embellecimiento</t>
  </si>
  <si>
    <t>Programas de  Informaticas</t>
  </si>
  <si>
    <t>Licencias informaticas</t>
  </si>
  <si>
    <t>Gastos Judiciales</t>
  </si>
  <si>
    <t>Comisiones y Gastos Bancarios</t>
  </si>
  <si>
    <t>Fumigacion</t>
  </si>
  <si>
    <t>Servicios Especiales</t>
  </si>
  <si>
    <t>Eventos Generales</t>
  </si>
  <si>
    <t>Servicios Técnicos Profesionales (Asesorías)</t>
  </si>
  <si>
    <t>Servicios Juridicos</t>
  </si>
  <si>
    <t>Servicio de Capacitacion</t>
  </si>
  <si>
    <t>Servicio de informatica y sistemas computarizados</t>
  </si>
  <si>
    <t>Otros servicios tecnicos profesionales</t>
  </si>
  <si>
    <t>Impuestos Derecho y Tasa</t>
  </si>
  <si>
    <t>Impuestos</t>
  </si>
  <si>
    <t>Derechos</t>
  </si>
  <si>
    <t>Tasas</t>
  </si>
  <si>
    <t>Otros servicios No Personales</t>
  </si>
  <si>
    <t>Otros gastos</t>
  </si>
  <si>
    <t>25. GASTOS FINANCIEROS</t>
  </si>
  <si>
    <t>A continuacion se presenta un detalle de los gastos financieros para los ejercicios terminados</t>
  </si>
  <si>
    <t>al 31 de diciembre de los años 2222 y 2021.</t>
  </si>
  <si>
    <t>Gastos financieros</t>
  </si>
  <si>
    <t>Superintendencia de Electricidad -SIE</t>
  </si>
  <si>
    <t>Notas a los Estados Financieros</t>
  </si>
  <si>
    <t>Periodos Terminados al 31 de Diciembre de los Años 2022 y 2021</t>
  </si>
  <si>
    <t xml:space="preserve"> (Valores Expresados en RD$)</t>
  </si>
  <si>
    <t>La Superintendencia de Electricidad (SIE), creada mediante el decreto No. 118-98 del 16 de marzo del 1998, es una entidad de derecho público con personalidad jurídica propia.  Opera bajos los Artículos de la Ley No. 125-01 del 17 de junio del 2001.</t>
  </si>
  <si>
    <t xml:space="preserve">De acuerdo con lo establecido por los Organismos Fiscalizadores del Estado Dominicano la Superintendencia de Electricidad, debe mantener un sistema de contabilidad de conformidad con las normas emitidas por el Comité de Normas Internacionales de Contabilidad.   </t>
  </si>
  <si>
    <t xml:space="preserve">La SIE presenta su presupuesto aprobado según la base contable de efectivo siguiendo una clasificación de pagos por funciones. </t>
  </si>
  <si>
    <t>Los Estados Financieros están presentados en pesos dominicanos (RD$) moneda de curso legal en República Dominicana</t>
  </si>
  <si>
    <t>La preparación de los Estados Financieros de confirmada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</si>
  <si>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</si>
  <si>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La información sobre juicios realizados en la aplicación de Políticas Contables que tienen el efecto más importante sobre los montos reconocidos en el Estado de Rendimientos Financiero se describe en la Nota referente a gastos generales y administrativos (alquileres); se determina si un acuerdo contiene un arrendamiento y su clasificación.</t>
  </si>
  <si>
    <t>Los Estados Financieros se elaboran sobre la base del costo histórico, a excepción de los terrenos y edificios (sobre tasaciones)</t>
  </si>
  <si>
    <r>
      <t xml:space="preserve">a) Base Contable de los Estados Financieros.  </t>
    </r>
    <r>
      <rPr>
        <sz val="12"/>
        <rFont val="Times New Roman"/>
        <family val="1"/>
      </rPr>
      <t>De acuerdo con lo establecido por los Organismos fiscalizadores del Estado Dominicano, la SIE, debe mantener un sistema de contabilidad de conformidad con las normas emitidas por el Comité de Normas Internacionales de Contabilidad y Adoptarlas por el instituto de Contadores Públicos Autorizados de la RD, compuesto así con los Principios de Contabilidad Generalmente Aceptados.</t>
    </r>
  </si>
  <si>
    <r>
      <t xml:space="preserve">b) Reconocimiento de los Ingresos.  </t>
    </r>
    <r>
      <rPr>
        <sz val="12"/>
        <rFont val="Times New Roman"/>
        <family val="1"/>
      </rPr>
      <t>Los ingresos de la SIE están constituidos por los aportes mensuales que hacen las empresas que operan negociaciones de generación, transmisión y distribución de electricidad.  Los mismos (ingresos) se captan según lo establece la Ley General de Electricidad (125-01), reconociendo el método de lo devengado.</t>
    </r>
  </si>
  <si>
    <r>
      <t xml:space="preserve">c) Propiedad Planta y Equipo.  </t>
    </r>
    <r>
      <rPr>
        <sz val="12"/>
        <rFont val="Times New Roman"/>
        <family val="1"/>
      </rPr>
      <t>Estos se presentan al costo.  El método de depresión utilizado el de la línea recta que consiste en la división del costo de adquisición del activo, sobre el estimado de vida útil de los mismos sujetos a depreciación.  estableciéndose los porcentajes que se consignan en la ley 11-92 para el cálculo de dicha depreciación.</t>
    </r>
  </si>
  <si>
    <t>1. Entidad Economica</t>
  </si>
  <si>
    <t>4. Uso de Estimaciones y Juicios</t>
  </si>
  <si>
    <t>5. Base De Medición</t>
  </si>
  <si>
    <t>2. Base de Presentación</t>
  </si>
  <si>
    <t>3. Moneda Funcional y De Presentación</t>
  </si>
  <si>
    <t xml:space="preserve">   Juicios</t>
  </si>
  <si>
    <t>6. Políticas Contables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</si>
</sst>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2"/>
      <name val="Times New Roman"/>
      <family val="1"/>
    </font>
    <font>
      <sz val="12"/>
      <name val="Times New Roman"/>
      <family val="1"/>
    </font>
    <font>
      <b/>
      <sz val="10"/>
      <color theme="0"/>
      <name val="Calibri"/>
      <family val="2"/>
      <scheme val="minor"/>
    </font>
    <font>
      <b/>
      <sz val="10"/>
      <color theme="1"/>
      <name val="Calibri"/>
      <family val="2"/>
      <scheme val="minor"/>
    </font>
    <font>
      <sz val="11"/>
      <color indexed="8"/>
      <name val="Calibri"/>
      <family val="2"/>
    </font>
    <font>
      <sz val="11"/>
      <color rgb="FF000000"/>
      <name val="Calibri"/>
      <family val="2"/>
    </font>
    <font>
      <sz val="11"/>
      <color theme="1"/>
      <name val="Calibri"/>
      <family val="2"/>
    </font>
    <font>
      <b/>
      <sz val="12"/>
      <color theme="1"/>
      <name val="Times New Roman"/>
      <family val="1"/>
    </font>
    <font>
      <sz val="12"/>
      <color theme="1"/>
      <name val="Calibri"/>
      <family val="2"/>
      <scheme val="minor"/>
    </font>
    <font>
      <b/>
      <sz val="11"/>
      <color indexed="8"/>
      <name val="Calibri"/>
      <family val="2"/>
    </font>
    <font>
      <b/>
      <sz val="10"/>
      <name val="Arial"/>
      <family val="2"/>
    </font>
    <font>
      <sz val="11"/>
      <name val="Calibri"/>
      <family val="2"/>
      <scheme val="minor"/>
    </font>
    <font>
      <b/>
      <sz val="14"/>
      <name val="Times New Roman"/>
      <family val="1"/>
    </font>
    <font>
      <sz val="14"/>
      <name val="Times New Roman"/>
      <family val="1"/>
    </font>
    <font>
      <sz val="14"/>
      <name val="Arial"/>
      <family val="2"/>
    </font>
  </fonts>
  <fills count="6">
    <fill>
      <patternFill patternType="none"/>
    </fill>
    <fill>
      <patternFill patternType="gray125"/>
    </fill>
    <fill>
      <patternFill patternType="solid">
        <fgColor rgb="FF00B050"/>
        <bgColor indexed="64"/>
      </patternFill>
    </fill>
    <fill>
      <patternFill patternType="solid">
        <fgColor indexed="65"/>
        <bgColor indexed="64"/>
      </patternFill>
    </fill>
    <fill>
      <patternFill patternType="solid">
        <fgColor theme="0"/>
        <bgColor indexed="64"/>
      </patternFill>
    </fill>
    <fill>
      <patternFill patternType="solid">
        <fgColor theme="0"/>
        <bgColor rgb="FFDDEBF7"/>
      </patternFill>
    </fill>
  </fills>
  <borders count="9">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4" fillId="0" borderId="0" applyFont="0" applyFill="0" applyBorder="0" applyAlignment="0" applyProtection="0"/>
    <xf numFmtId="0" fontId="1" fillId="0" borderId="0"/>
    <xf numFmtId="0" fontId="1" fillId="0" borderId="0" applyNumberFormat="0" applyFill="0" applyBorder="0" applyAlignment="0" applyProtection="0"/>
  </cellStyleXfs>
  <cellXfs count="98">
    <xf numFmtId="0" fontId="0" fillId="0" borderId="0" xfId="0"/>
    <xf numFmtId="0" fontId="5" fillId="0" borderId="0" xfId="0" applyFont="1" applyAlignment="1">
      <alignment horizontal="justify" vertical="center"/>
    </xf>
    <xf numFmtId="0" fontId="6" fillId="0" borderId="0" xfId="0" applyFont="1" applyAlignment="1">
      <alignment horizontal="justify" vertical="center"/>
    </xf>
    <xf numFmtId="0" fontId="7" fillId="2" borderId="1" xfId="2" applyFont="1" applyFill="1" applyBorder="1" applyAlignment="1">
      <alignment horizontal="center" vertical="center"/>
    </xf>
    <xf numFmtId="37" fontId="7" fillId="2" borderId="1" xfId="2" applyNumberFormat="1" applyFont="1" applyFill="1" applyBorder="1" applyAlignment="1">
      <alignment vertical="center"/>
    </xf>
    <xf numFmtId="0" fontId="8" fillId="3" borderId="0" xfId="2" applyFont="1" applyFill="1" applyAlignment="1">
      <alignment horizontal="center" vertical="center"/>
    </xf>
    <xf numFmtId="49" fontId="9" fillId="0" borderId="0" xfId="0" applyNumberFormat="1" applyFont="1" applyAlignment="1">
      <alignment horizontal="left"/>
    </xf>
    <xf numFmtId="37" fontId="9" fillId="0" borderId="0" xfId="0" applyNumberFormat="1" applyFont="1" applyAlignment="1">
      <alignment horizontal="right"/>
    </xf>
    <xf numFmtId="0" fontId="1" fillId="3" borderId="0" xfId="2" applyFill="1"/>
    <xf numFmtId="37" fontId="9" fillId="0" borderId="2" xfId="0" applyNumberFormat="1" applyFont="1" applyBorder="1" applyAlignment="1">
      <alignment horizontal="right"/>
    </xf>
    <xf numFmtId="0" fontId="3" fillId="3" borderId="0" xfId="2" applyFont="1" applyFill="1" applyAlignment="1">
      <alignment horizontal="left"/>
    </xf>
    <xf numFmtId="37" fontId="3" fillId="0" borderId="2" xfId="2" applyNumberFormat="1" applyFont="1" applyBorder="1"/>
    <xf numFmtId="37" fontId="3" fillId="0" borderId="0" xfId="2" applyNumberFormat="1" applyFont="1"/>
    <xf numFmtId="0" fontId="5" fillId="0" borderId="0" xfId="0" applyFont="1"/>
    <xf numFmtId="0" fontId="6" fillId="0" borderId="0" xfId="0" applyFont="1" applyAlignment="1">
      <alignment horizontal="justify" vertical="center"/>
    </xf>
    <xf numFmtId="0" fontId="0" fillId="0" borderId="0" xfId="0"/>
    <xf numFmtId="0" fontId="6" fillId="0" borderId="0" xfId="0" applyFont="1"/>
    <xf numFmtId="0" fontId="1" fillId="3" borderId="0" xfId="2" applyFill="1" applyAlignment="1">
      <alignment horizontal="left"/>
    </xf>
    <xf numFmtId="0" fontId="1" fillId="0" borderId="0" xfId="3"/>
    <xf numFmtId="3" fontId="10" fillId="4" borderId="0" xfId="0" applyNumberFormat="1" applyFont="1" applyFill="1" applyAlignment="1">
      <alignment horizontal="right"/>
    </xf>
    <xf numFmtId="3" fontId="10" fillId="5" borderId="0" xfId="0" applyNumberFormat="1" applyFont="1" applyFill="1" applyAlignment="1">
      <alignment horizontal="right"/>
    </xf>
    <xf numFmtId="3" fontId="1" fillId="0" borderId="2" xfId="2" applyNumberFormat="1" applyBorder="1"/>
    <xf numFmtId="37" fontId="11" fillId="0" borderId="2" xfId="0" applyNumberFormat="1" applyFont="1" applyBorder="1" applyAlignment="1">
      <alignment horizontal="right"/>
    </xf>
    <xf numFmtId="0" fontId="2" fillId="3" borderId="0" xfId="2" applyFont="1" applyFill="1"/>
    <xf numFmtId="37" fontId="3" fillId="0" borderId="3" xfId="2" applyNumberFormat="1" applyFont="1" applyBorder="1"/>
    <xf numFmtId="37" fontId="7" fillId="2" borderId="1" xfId="2" applyNumberFormat="1" applyFont="1" applyFill="1" applyBorder="1" applyAlignment="1">
      <alignment horizontal="center" vertical="center"/>
    </xf>
    <xf numFmtId="37" fontId="1" fillId="0" borderId="0" xfId="2" applyNumberFormat="1"/>
    <xf numFmtId="0" fontId="3" fillId="0" borderId="0" xfId="3" applyFont="1" applyAlignment="1">
      <alignment horizontal="left"/>
    </xf>
    <xf numFmtId="4" fontId="7" fillId="2" borderId="4" xfId="2" applyNumberFormat="1" applyFont="1" applyFill="1" applyBorder="1" applyAlignment="1">
      <alignment horizontal="center" vertical="center"/>
    </xf>
    <xf numFmtId="3" fontId="10" fillId="5" borderId="0" xfId="0" applyNumberFormat="1" applyFont="1" applyFill="1"/>
    <xf numFmtId="3" fontId="1" fillId="0" borderId="0" xfId="2" applyNumberFormat="1"/>
    <xf numFmtId="0" fontId="7" fillId="0" borderId="0" xfId="2" applyFont="1" applyAlignment="1">
      <alignment horizontal="center" vertical="center"/>
    </xf>
    <xf numFmtId="0" fontId="8" fillId="0" borderId="0" xfId="2" applyFont="1" applyAlignment="1">
      <alignment horizontal="center" vertical="center"/>
    </xf>
    <xf numFmtId="4" fontId="7" fillId="4" borderId="0" xfId="2" applyNumberFormat="1" applyFont="1" applyFill="1" applyAlignment="1">
      <alignment horizontal="center" vertical="center"/>
    </xf>
    <xf numFmtId="0" fontId="1" fillId="0" borderId="0" xfId="3" applyFill="1" applyBorder="1"/>
    <xf numFmtId="0" fontId="1" fillId="0" borderId="0" xfId="2"/>
    <xf numFmtId="40" fontId="1" fillId="4" borderId="0" xfId="2" applyNumberFormat="1" applyFill="1"/>
    <xf numFmtId="3" fontId="1" fillId="3" borderId="0" xfId="2" applyNumberFormat="1" applyFill="1"/>
    <xf numFmtId="0" fontId="3" fillId="0" borderId="0" xfId="3" applyFont="1" applyFill="1" applyBorder="1"/>
    <xf numFmtId="3" fontId="3" fillId="0" borderId="3" xfId="2" applyNumberFormat="1" applyFont="1" applyBorder="1"/>
    <xf numFmtId="40" fontId="3" fillId="4" borderId="0" xfId="2" applyNumberFormat="1" applyFont="1" applyFill="1"/>
    <xf numFmtId="0" fontId="0" fillId="4" borderId="0" xfId="0" applyFill="1"/>
    <xf numFmtId="37" fontId="0" fillId="0" borderId="0" xfId="0" applyNumberFormat="1"/>
    <xf numFmtId="0" fontId="7" fillId="4" borderId="0" xfId="2" applyFont="1" applyFill="1" applyAlignment="1">
      <alignment horizontal="center" vertical="center"/>
    </xf>
    <xf numFmtId="0" fontId="8" fillId="4" borderId="0" xfId="2" applyFont="1" applyFill="1" applyAlignment="1">
      <alignment horizontal="center" vertical="center"/>
    </xf>
    <xf numFmtId="37" fontId="7" fillId="4" borderId="0" xfId="2" applyNumberFormat="1" applyFont="1" applyFill="1" applyAlignment="1">
      <alignment horizontal="center" vertical="center"/>
    </xf>
    <xf numFmtId="37" fontId="1" fillId="0" borderId="2" xfId="2" applyNumberFormat="1" applyBorder="1"/>
    <xf numFmtId="0" fontId="3" fillId="0" borderId="0" xfId="3" applyFont="1"/>
    <xf numFmtId="0" fontId="12" fillId="0" borderId="0" xfId="0" applyFont="1" applyAlignment="1">
      <alignment vertical="center" wrapText="1"/>
    </xf>
    <xf numFmtId="4" fontId="0" fillId="0" borderId="0" xfId="0" applyNumberFormat="1" applyAlignment="1">
      <alignment horizontal="center"/>
    </xf>
    <xf numFmtId="0" fontId="13" fillId="0" borderId="0" xfId="0" applyFont="1"/>
    <xf numFmtId="0" fontId="3" fillId="0" borderId="5" xfId="0" applyFont="1" applyBorder="1" applyAlignment="1">
      <alignment wrapText="1"/>
    </xf>
    <xf numFmtId="4" fontId="3" fillId="0" borderId="6" xfId="0" applyNumberFormat="1" applyFont="1" applyBorder="1" applyAlignment="1">
      <alignment horizontal="center" wrapText="1"/>
    </xf>
    <xf numFmtId="0" fontId="0" fillId="0" borderId="7" xfId="0" applyBorder="1"/>
    <xf numFmtId="4" fontId="0" fillId="0" borderId="5" xfId="0" applyNumberFormat="1" applyBorder="1" applyAlignment="1">
      <alignment horizontal="center"/>
    </xf>
    <xf numFmtId="4" fontId="0" fillId="0" borderId="7" xfId="0" applyNumberFormat="1" applyBorder="1" applyAlignment="1">
      <alignment horizontal="center"/>
    </xf>
    <xf numFmtId="4" fontId="0" fillId="0" borderId="7" xfId="0" applyNumberFormat="1" applyBorder="1" applyAlignment="1">
      <alignment horizontal="center" wrapText="1"/>
    </xf>
    <xf numFmtId="0" fontId="3" fillId="0" borderId="7" xfId="0" applyFont="1" applyBorder="1"/>
    <xf numFmtId="4" fontId="3" fillId="0" borderId="7" xfId="0" applyNumberFormat="1" applyFont="1" applyBorder="1" applyAlignment="1">
      <alignment horizontal="center"/>
    </xf>
    <xf numFmtId="0" fontId="0" fillId="4" borderId="7" xfId="0" applyFill="1" applyBorder="1"/>
    <xf numFmtId="4" fontId="3" fillId="4" borderId="7" xfId="0" applyNumberFormat="1" applyFont="1" applyFill="1" applyBorder="1" applyAlignment="1">
      <alignment horizontal="center"/>
    </xf>
    <xf numFmtId="0" fontId="0" fillId="0" borderId="8" xfId="0" applyBorder="1"/>
    <xf numFmtId="0" fontId="0" fillId="4" borderId="6" xfId="0" applyFill="1" applyBorder="1"/>
    <xf numFmtId="4" fontId="3" fillId="4" borderId="6" xfId="0" applyNumberFormat="1" applyFont="1" applyFill="1" applyBorder="1" applyAlignment="1">
      <alignment horizontal="center"/>
    </xf>
    <xf numFmtId="0" fontId="3" fillId="0" borderId="8" xfId="0" applyFont="1" applyBorder="1"/>
    <xf numFmtId="4" fontId="3" fillId="0" borderId="6" xfId="0" applyNumberFormat="1" applyFont="1" applyBorder="1" applyAlignment="1">
      <alignment horizontal="center"/>
    </xf>
    <xf numFmtId="0" fontId="3" fillId="4" borderId="7" xfId="0" applyFont="1" applyFill="1" applyBorder="1"/>
    <xf numFmtId="3" fontId="3" fillId="4" borderId="7" xfId="0" applyNumberFormat="1" applyFont="1" applyFill="1" applyBorder="1" applyAlignment="1">
      <alignment horizontal="center"/>
    </xf>
    <xf numFmtId="3" fontId="0" fillId="0" borderId="7" xfId="0" applyNumberFormat="1" applyBorder="1" applyAlignment="1">
      <alignment horizontal="center"/>
    </xf>
    <xf numFmtId="3" fontId="0" fillId="0" borderId="8" xfId="0" applyNumberFormat="1" applyBorder="1" applyAlignment="1">
      <alignment horizontal="center"/>
    </xf>
    <xf numFmtId="3" fontId="3" fillId="0" borderId="7" xfId="0" applyNumberFormat="1" applyFont="1" applyBorder="1" applyAlignment="1">
      <alignment horizontal="center"/>
    </xf>
    <xf numFmtId="3" fontId="0" fillId="4" borderId="7" xfId="0" applyNumberFormat="1" applyFill="1" applyBorder="1" applyAlignment="1">
      <alignment horizontal="center"/>
    </xf>
    <xf numFmtId="0" fontId="0" fillId="0" borderId="6" xfId="0" applyBorder="1"/>
    <xf numFmtId="3" fontId="3" fillId="0" borderId="6" xfId="0" applyNumberFormat="1" applyFont="1" applyBorder="1" applyAlignment="1">
      <alignment horizontal="center"/>
    </xf>
    <xf numFmtId="0" fontId="3" fillId="4" borderId="6" xfId="0" applyFont="1" applyFill="1" applyBorder="1"/>
    <xf numFmtId="3" fontId="3" fillId="4" borderId="6" xfId="0" applyNumberFormat="1" applyFont="1" applyFill="1" applyBorder="1" applyAlignment="1">
      <alignment horizontal="center"/>
    </xf>
    <xf numFmtId="0" fontId="0" fillId="0" borderId="0" xfId="0" quotePrefix="1"/>
    <xf numFmtId="37" fontId="9" fillId="4" borderId="0" xfId="0" applyNumberFormat="1" applyFont="1" applyFill="1" applyAlignment="1">
      <alignment horizontal="right"/>
    </xf>
    <xf numFmtId="40" fontId="1" fillId="0" borderId="0" xfId="2" applyNumberFormat="1"/>
    <xf numFmtId="3" fontId="3" fillId="0" borderId="0" xfId="2" applyNumberFormat="1" applyFont="1"/>
    <xf numFmtId="37" fontId="7" fillId="0" borderId="0" xfId="2" applyNumberFormat="1" applyFont="1" applyAlignment="1">
      <alignment horizontal="center" vertical="center"/>
    </xf>
    <xf numFmtId="0" fontId="2" fillId="4" borderId="0" xfId="2" applyFont="1" applyFill="1"/>
    <xf numFmtId="4" fontId="10" fillId="0" borderId="0" xfId="0" applyNumberFormat="1" applyFont="1" applyAlignment="1">
      <alignment horizontal="right"/>
    </xf>
    <xf numFmtId="4" fontId="7" fillId="0" borderId="0" xfId="2" applyNumberFormat="1" applyFont="1" applyAlignment="1">
      <alignment horizontal="center" vertical="center"/>
    </xf>
    <xf numFmtId="40" fontId="3" fillId="0" borderId="0" xfId="2" applyNumberFormat="1" applyFont="1"/>
    <xf numFmtId="49" fontId="14" fillId="0" borderId="0" xfId="0" applyNumberFormat="1" applyFont="1" applyAlignment="1">
      <alignment horizontal="left"/>
    </xf>
    <xf numFmtId="37" fontId="15" fillId="0" borderId="3" xfId="0" applyNumberFormat="1" applyFont="1" applyBorder="1"/>
    <xf numFmtId="37" fontId="8" fillId="3" borderId="0" xfId="2" applyNumberFormat="1" applyFont="1" applyFill="1" applyAlignment="1">
      <alignment horizontal="center" vertical="center"/>
    </xf>
    <xf numFmtId="0" fontId="16" fillId="0" borderId="0" xfId="3" applyFont="1"/>
    <xf numFmtId="0" fontId="3" fillId="0" borderId="0" xfId="2" applyFont="1" applyAlignment="1">
      <alignment horizontal="left"/>
    </xf>
    <xf numFmtId="164" fontId="1" fillId="3" borderId="0" xfId="1" applyNumberFormat="1" applyFont="1" applyFill="1"/>
    <xf numFmtId="0" fontId="16" fillId="3" borderId="0" xfId="2" applyFont="1" applyFill="1"/>
    <xf numFmtId="0" fontId="17"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18" fillId="0" borderId="0" xfId="0" applyFont="1" applyAlignment="1">
      <alignment vertical="center"/>
    </xf>
    <xf numFmtId="0" fontId="19" fillId="0" borderId="0" xfId="0" applyFont="1"/>
    <xf numFmtId="0" fontId="17" fillId="0" borderId="0" xfId="0" applyFont="1" applyAlignment="1">
      <alignment horizontal="justify" vertical="center"/>
    </xf>
  </cellXfs>
  <cellStyles count="4">
    <cellStyle name="Millares" xfId="1" builtinId="3"/>
    <cellStyle name="Normal" xfId="0" builtinId="0"/>
    <cellStyle name="Normal 13 5 2" xfId="2" xr:uid="{CE12873A-392A-4CDD-BCDC-D408874E6184}"/>
    <cellStyle name="Normal 14 3 2 2" xfId="3" xr:uid="{608ADE13-C008-4314-9F8A-DD17880049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DE98D-A773-4058-B415-7152E83180C0}">
  <dimension ref="A2:S469"/>
  <sheetViews>
    <sheetView showGridLines="0" tabSelected="1" topLeftCell="A95" workbookViewId="0">
      <selection activeCell="A33" sqref="A33"/>
    </sheetView>
  </sheetViews>
  <sheetFormatPr baseColWidth="10" defaultColWidth="8.88671875" defaultRowHeight="13.2" x14ac:dyDescent="0.25"/>
  <cols>
    <col min="1" max="1" width="82.109375" bestFit="1" customWidth="1"/>
    <col min="2" max="2" width="13.33203125" customWidth="1"/>
    <col min="3" max="3" width="14.44140625" customWidth="1"/>
    <col min="4" max="4" width="13.6640625" customWidth="1"/>
    <col min="5" max="5" width="13.88671875" customWidth="1"/>
    <col min="6" max="6" width="13.6640625" bestFit="1" customWidth="1"/>
    <col min="7" max="7" width="3.21875" customWidth="1"/>
    <col min="8" max="8" width="14.109375" bestFit="1" customWidth="1"/>
    <col min="10" max="10" width="13.21875" bestFit="1" customWidth="1"/>
    <col min="12" max="12" width="82.109375" bestFit="1" customWidth="1"/>
    <col min="14" max="14" width="13.21875" bestFit="1" customWidth="1"/>
    <col min="16" max="16" width="14.33203125" bestFit="1" customWidth="1"/>
    <col min="19" max="19" width="14.109375" bestFit="1" customWidth="1"/>
  </cols>
  <sheetData>
    <row r="2" spans="1:2" ht="17.399999999999999" x14ac:dyDescent="0.25">
      <c r="A2" s="92" t="s">
        <v>334</v>
      </c>
    </row>
    <row r="3" spans="1:2" s="96" customFormat="1" ht="18" x14ac:dyDescent="0.3">
      <c r="A3" s="95" t="s">
        <v>335</v>
      </c>
    </row>
    <row r="4" spans="1:2" s="96" customFormat="1" ht="18" x14ac:dyDescent="0.3">
      <c r="A4" s="95" t="s">
        <v>336</v>
      </c>
    </row>
    <row r="5" spans="1:2" ht="15.6" x14ac:dyDescent="0.25">
      <c r="A5" s="93" t="s">
        <v>337</v>
      </c>
    </row>
    <row r="6" spans="1:2" ht="15.6" x14ac:dyDescent="0.25">
      <c r="A6" s="94"/>
    </row>
    <row r="7" spans="1:2" ht="17.399999999999999" x14ac:dyDescent="0.25">
      <c r="A7" s="97" t="s">
        <v>349</v>
      </c>
      <c r="B7" s="1"/>
    </row>
    <row r="8" spans="1:2" ht="46.8" x14ac:dyDescent="0.25">
      <c r="A8" s="2" t="s">
        <v>338</v>
      </c>
    </row>
    <row r="9" spans="1:2" ht="15.6" x14ac:dyDescent="0.25">
      <c r="A9" s="2"/>
    </row>
    <row r="10" spans="1:2" ht="17.399999999999999" x14ac:dyDescent="0.25">
      <c r="A10" s="97" t="s">
        <v>352</v>
      </c>
      <c r="B10" s="1"/>
    </row>
    <row r="11" spans="1:2" ht="62.4" x14ac:dyDescent="0.25">
      <c r="A11" s="2" t="s">
        <v>339</v>
      </c>
    </row>
    <row r="12" spans="1:2" ht="3" customHeight="1" x14ac:dyDescent="0.25">
      <c r="A12" s="2"/>
    </row>
    <row r="13" spans="1:2" ht="31.2" x14ac:dyDescent="0.25">
      <c r="A13" s="2" t="s">
        <v>340</v>
      </c>
    </row>
    <row r="14" spans="1:2" ht="10.199999999999999" customHeight="1" x14ac:dyDescent="0.25">
      <c r="A14" s="2"/>
    </row>
    <row r="15" spans="1:2" ht="17.399999999999999" x14ac:dyDescent="0.25">
      <c r="A15" s="97" t="s">
        <v>353</v>
      </c>
      <c r="B15" s="1"/>
    </row>
    <row r="16" spans="1:2" ht="9.6" customHeight="1" x14ac:dyDescent="0.25">
      <c r="A16" s="2"/>
    </row>
    <row r="17" spans="1:2" ht="28.8" customHeight="1" x14ac:dyDescent="0.25">
      <c r="A17" s="2" t="s">
        <v>341</v>
      </c>
    </row>
    <row r="18" spans="1:2" ht="9.6" customHeight="1" x14ac:dyDescent="0.25">
      <c r="A18" s="2"/>
    </row>
    <row r="19" spans="1:2" ht="17.399999999999999" x14ac:dyDescent="0.25">
      <c r="A19" s="97" t="s">
        <v>350</v>
      </c>
      <c r="B19" s="1"/>
    </row>
    <row r="20" spans="1:2" ht="15.6" x14ac:dyDescent="0.25">
      <c r="A20" s="2"/>
    </row>
    <row r="21" spans="1:2" ht="62.4" x14ac:dyDescent="0.25">
      <c r="A21" s="2" t="s">
        <v>342</v>
      </c>
    </row>
    <row r="22" spans="1:2" ht="10.199999999999999" customHeight="1" x14ac:dyDescent="0.25">
      <c r="A22" s="2"/>
    </row>
    <row r="23" spans="1:2" ht="31.2" x14ac:dyDescent="0.25">
      <c r="A23" s="2" t="s">
        <v>343</v>
      </c>
    </row>
    <row r="24" spans="1:2" ht="11.4" customHeight="1" x14ac:dyDescent="0.25">
      <c r="A24" s="1"/>
    </row>
    <row r="25" spans="1:2" ht="15.6" x14ac:dyDescent="0.25">
      <c r="A25" s="1" t="s">
        <v>354</v>
      </c>
    </row>
    <row r="26" spans="1:2" ht="12" customHeight="1" x14ac:dyDescent="0.25">
      <c r="A26" s="2"/>
    </row>
    <row r="27" spans="1:2" ht="62.4" x14ac:dyDescent="0.25">
      <c r="A27" s="2" t="s">
        <v>344</v>
      </c>
    </row>
    <row r="28" spans="1:2" ht="11.4" customHeight="1" x14ac:dyDescent="0.25">
      <c r="A28" s="2"/>
    </row>
    <row r="29" spans="1:2" ht="17.399999999999999" x14ac:dyDescent="0.25">
      <c r="A29" s="97" t="s">
        <v>351</v>
      </c>
      <c r="B29" s="1" t="s">
        <v>27</v>
      </c>
    </row>
    <row r="30" spans="1:2" ht="12" customHeight="1" x14ac:dyDescent="0.25">
      <c r="A30" s="2"/>
    </row>
    <row r="31" spans="1:2" ht="31.2" x14ac:dyDescent="0.25">
      <c r="A31" s="2" t="s">
        <v>345</v>
      </c>
    </row>
    <row r="32" spans="1:2" ht="15.6" x14ac:dyDescent="0.25">
      <c r="A32" s="2"/>
    </row>
    <row r="33" spans="1:7" ht="17.399999999999999" x14ac:dyDescent="0.25">
      <c r="A33" s="97" t="s">
        <v>355</v>
      </c>
      <c r="B33" s="1"/>
    </row>
    <row r="34" spans="1:7" ht="9.6" customHeight="1" x14ac:dyDescent="0.25">
      <c r="A34" s="2"/>
    </row>
    <row r="35" spans="1:7" ht="93.6" x14ac:dyDescent="0.25">
      <c r="A35" s="1" t="s">
        <v>346</v>
      </c>
    </row>
    <row r="36" spans="1:7" ht="15.6" x14ac:dyDescent="0.25">
      <c r="A36" s="2"/>
    </row>
    <row r="37" spans="1:7" ht="78" x14ac:dyDescent="0.25">
      <c r="A37" s="1" t="s">
        <v>347</v>
      </c>
    </row>
    <row r="38" spans="1:7" ht="15.6" x14ac:dyDescent="0.25">
      <c r="A38" s="2"/>
    </row>
    <row r="39" spans="1:7" ht="78" x14ac:dyDescent="0.25">
      <c r="A39" s="1" t="s">
        <v>348</v>
      </c>
    </row>
    <row r="41" spans="1:7" ht="27" customHeight="1" x14ac:dyDescent="0.25">
      <c r="A41" s="1" t="s">
        <v>0</v>
      </c>
    </row>
    <row r="42" spans="1:7" ht="30" customHeight="1" x14ac:dyDescent="0.25">
      <c r="A42" s="2" t="s">
        <v>1</v>
      </c>
    </row>
    <row r="44" spans="1:7" ht="14.4" thickBot="1" x14ac:dyDescent="0.3">
      <c r="A44" s="3" t="s">
        <v>2</v>
      </c>
      <c r="B44" s="4" t="s">
        <v>3</v>
      </c>
      <c r="C44" s="4" t="s">
        <v>4</v>
      </c>
      <c r="E44" s="5"/>
      <c r="F44" s="5"/>
      <c r="G44" s="5"/>
    </row>
    <row r="45" spans="1:7" ht="14.4" x14ac:dyDescent="0.3">
      <c r="A45" s="6" t="s">
        <v>5</v>
      </c>
      <c r="B45" s="7">
        <v>25000</v>
      </c>
      <c r="C45" s="7">
        <v>0.52</v>
      </c>
      <c r="E45" s="8"/>
      <c r="F45" s="8"/>
      <c r="G45" s="8"/>
    </row>
    <row r="46" spans="1:7" ht="14.4" x14ac:dyDescent="0.3">
      <c r="A46" s="6" t="s">
        <v>6</v>
      </c>
      <c r="B46" s="7">
        <v>300000</v>
      </c>
      <c r="C46" s="7">
        <v>140000</v>
      </c>
      <c r="E46" s="8"/>
      <c r="F46" s="8"/>
      <c r="G46" s="8"/>
    </row>
    <row r="47" spans="1:7" ht="14.4" x14ac:dyDescent="0.3">
      <c r="A47" s="6" t="s">
        <v>7</v>
      </c>
      <c r="B47" s="7">
        <v>40000</v>
      </c>
      <c r="C47" s="7">
        <v>40000</v>
      </c>
      <c r="E47" s="8"/>
      <c r="F47" s="8"/>
      <c r="G47" s="8"/>
    </row>
    <row r="48" spans="1:7" ht="14.4" x14ac:dyDescent="0.3">
      <c r="A48" s="6" t="s">
        <v>8</v>
      </c>
      <c r="B48" s="7">
        <v>9000</v>
      </c>
      <c r="C48" s="7">
        <v>9000</v>
      </c>
      <c r="E48" s="8"/>
      <c r="F48" s="8"/>
      <c r="G48" s="8"/>
    </row>
    <row r="49" spans="1:7" ht="14.4" x14ac:dyDescent="0.3">
      <c r="A49" s="6" t="s">
        <v>9</v>
      </c>
      <c r="B49" s="7">
        <v>20000</v>
      </c>
      <c r="C49" s="7">
        <v>20000</v>
      </c>
      <c r="E49" s="8"/>
      <c r="F49" s="8"/>
      <c r="G49" s="8"/>
    </row>
    <row r="50" spans="1:7" ht="14.4" x14ac:dyDescent="0.3">
      <c r="A50" s="6" t="s">
        <v>10</v>
      </c>
      <c r="B50" s="7">
        <v>9000</v>
      </c>
      <c r="C50" s="7">
        <v>9000</v>
      </c>
      <c r="E50" s="8"/>
      <c r="F50" s="8"/>
      <c r="G50" s="8"/>
    </row>
    <row r="51" spans="1:7" ht="14.4" x14ac:dyDescent="0.3">
      <c r="A51" s="6" t="s">
        <v>11</v>
      </c>
      <c r="B51" s="7">
        <v>9000</v>
      </c>
      <c r="C51" s="7">
        <v>9000</v>
      </c>
      <c r="E51" s="8"/>
      <c r="F51" s="8"/>
      <c r="G51" s="8"/>
    </row>
    <row r="52" spans="1:7" ht="14.4" x14ac:dyDescent="0.3">
      <c r="A52" s="6" t="s">
        <v>12</v>
      </c>
      <c r="B52" s="7">
        <v>9000</v>
      </c>
      <c r="C52" s="7">
        <v>9000</v>
      </c>
      <c r="E52" s="8"/>
      <c r="F52" s="8"/>
      <c r="G52" s="8"/>
    </row>
    <row r="53" spans="1:7" ht="14.4" x14ac:dyDescent="0.3">
      <c r="A53" s="6" t="s">
        <v>13</v>
      </c>
      <c r="B53" s="7">
        <v>6000</v>
      </c>
      <c r="C53" s="7">
        <v>6000</v>
      </c>
      <c r="E53" s="8"/>
      <c r="F53" s="8"/>
      <c r="G53" s="8"/>
    </row>
    <row r="54" spans="1:7" ht="14.4" x14ac:dyDescent="0.3">
      <c r="A54" s="6" t="s">
        <v>14</v>
      </c>
      <c r="B54" s="7">
        <v>9000</v>
      </c>
      <c r="C54" s="7">
        <v>9000</v>
      </c>
      <c r="E54" s="8"/>
      <c r="F54" s="8"/>
      <c r="G54" s="8"/>
    </row>
    <row r="55" spans="1:7" ht="14.4" x14ac:dyDescent="0.3">
      <c r="A55" s="6" t="s">
        <v>15</v>
      </c>
      <c r="B55" s="7">
        <v>9000</v>
      </c>
      <c r="C55" s="7">
        <v>9000</v>
      </c>
      <c r="E55" s="8"/>
      <c r="F55" s="8"/>
      <c r="G55" s="8"/>
    </row>
    <row r="56" spans="1:7" ht="14.4" x14ac:dyDescent="0.3">
      <c r="A56" s="6" t="s">
        <v>16</v>
      </c>
      <c r="B56" s="7">
        <v>9000</v>
      </c>
      <c r="C56" s="7">
        <v>9000</v>
      </c>
      <c r="E56" s="8"/>
      <c r="F56" s="8"/>
      <c r="G56" s="8"/>
    </row>
    <row r="57" spans="1:7" ht="14.4" x14ac:dyDescent="0.3">
      <c r="A57" s="6" t="s">
        <v>17</v>
      </c>
      <c r="B57" s="7">
        <v>9000</v>
      </c>
      <c r="C57" s="7">
        <v>9000</v>
      </c>
      <c r="E57" s="8"/>
      <c r="F57" s="8"/>
      <c r="G57" s="8"/>
    </row>
    <row r="58" spans="1:7" ht="14.4" x14ac:dyDescent="0.3">
      <c r="A58" s="6" t="s">
        <v>18</v>
      </c>
      <c r="B58" s="7">
        <v>450000</v>
      </c>
      <c r="C58" s="7">
        <v>450000</v>
      </c>
      <c r="E58" s="8"/>
      <c r="F58" s="8"/>
      <c r="G58" s="8"/>
    </row>
    <row r="59" spans="1:7" ht="14.4" x14ac:dyDescent="0.3">
      <c r="A59" s="6" t="s">
        <v>19</v>
      </c>
      <c r="B59" s="7">
        <v>30000</v>
      </c>
      <c r="C59" s="7">
        <v>30000</v>
      </c>
      <c r="E59" s="8"/>
      <c r="F59" s="8"/>
      <c r="G59" s="8"/>
    </row>
    <row r="60" spans="1:7" ht="14.4" x14ac:dyDescent="0.3">
      <c r="A60" s="6" t="s">
        <v>20</v>
      </c>
      <c r="B60" s="7">
        <v>0</v>
      </c>
      <c r="C60" s="7">
        <v>20000</v>
      </c>
      <c r="E60" s="8"/>
      <c r="F60" s="8"/>
      <c r="G60" s="8"/>
    </row>
    <row r="61" spans="1:7" ht="14.4" x14ac:dyDescent="0.3">
      <c r="A61" s="6" t="s">
        <v>21</v>
      </c>
      <c r="B61" s="7">
        <v>0</v>
      </c>
      <c r="C61" s="7">
        <v>25000</v>
      </c>
      <c r="E61" s="8"/>
      <c r="F61" s="8"/>
      <c r="G61" s="8"/>
    </row>
    <row r="62" spans="1:7" ht="14.4" x14ac:dyDescent="0.3">
      <c r="A62" s="6" t="s">
        <v>22</v>
      </c>
      <c r="B62" s="7">
        <v>812305983.55999994</v>
      </c>
      <c r="C62" s="7">
        <v>190548661.5</v>
      </c>
      <c r="E62" s="8"/>
      <c r="F62" s="8"/>
      <c r="G62" s="8"/>
    </row>
    <row r="63" spans="1:7" ht="14.4" x14ac:dyDescent="0.3">
      <c r="A63" s="6" t="s">
        <v>23</v>
      </c>
      <c r="B63" s="9">
        <v>14369156.9</v>
      </c>
      <c r="C63" s="9">
        <v>10578055.029999999</v>
      </c>
      <c r="E63" s="8"/>
      <c r="F63" s="8"/>
      <c r="G63" s="8"/>
    </row>
    <row r="64" spans="1:7" ht="14.4" x14ac:dyDescent="0.3">
      <c r="A64" s="10" t="s">
        <v>24</v>
      </c>
      <c r="B64" s="11">
        <f>SUM(B45:B63)</f>
        <v>827618140.45999992</v>
      </c>
      <c r="C64" s="11">
        <f>SUM(C45:C63)</f>
        <v>201929717.05000001</v>
      </c>
      <c r="E64" s="8"/>
      <c r="F64" s="8"/>
      <c r="G64" s="8"/>
    </row>
    <row r="65" spans="1:8" ht="13.2" customHeight="1" x14ac:dyDescent="0.3">
      <c r="A65" s="10"/>
      <c r="B65" s="12"/>
      <c r="C65" s="8"/>
      <c r="E65" s="8"/>
      <c r="F65" s="8"/>
      <c r="G65" s="8"/>
      <c r="H65" s="12"/>
    </row>
    <row r="66" spans="1:8" ht="13.2" customHeight="1" x14ac:dyDescent="0.3">
      <c r="A66" s="13" t="s">
        <v>25</v>
      </c>
      <c r="B66" s="12"/>
      <c r="C66" s="8"/>
      <c r="E66" s="8"/>
      <c r="F66" s="8"/>
      <c r="G66" s="8"/>
      <c r="H66" s="12"/>
    </row>
    <row r="67" spans="1:8" ht="7.8" customHeight="1" x14ac:dyDescent="0.3">
      <c r="A67" s="13"/>
      <c r="B67" s="12"/>
      <c r="C67" s="8"/>
      <c r="E67" s="8"/>
      <c r="F67" s="8"/>
      <c r="G67" s="8"/>
      <c r="H67" s="12"/>
    </row>
    <row r="68" spans="1:8" ht="13.2" customHeight="1" x14ac:dyDescent="0.3">
      <c r="A68" s="14" t="s">
        <v>26</v>
      </c>
      <c r="B68" s="15"/>
      <c r="C68" s="15"/>
      <c r="D68" s="16" t="s">
        <v>27</v>
      </c>
      <c r="E68" s="8"/>
      <c r="F68" s="8"/>
      <c r="G68" s="8"/>
      <c r="H68" s="12"/>
    </row>
    <row r="69" spans="1:8" ht="13.2" customHeight="1" x14ac:dyDescent="0.3">
      <c r="A69" s="14" t="s">
        <v>28</v>
      </c>
      <c r="B69" s="15"/>
      <c r="C69" s="15"/>
      <c r="E69" s="8"/>
      <c r="F69" s="8"/>
      <c r="G69" s="8"/>
      <c r="H69" s="12"/>
    </row>
    <row r="70" spans="1:8" ht="13.2" customHeight="1" x14ac:dyDescent="0.3">
      <c r="A70" s="14" t="s">
        <v>29</v>
      </c>
      <c r="B70" s="15"/>
      <c r="C70" s="15"/>
      <c r="D70" s="16" t="s">
        <v>27</v>
      </c>
      <c r="E70" s="8"/>
      <c r="F70" s="8"/>
      <c r="G70" s="8"/>
      <c r="H70" s="12"/>
    </row>
    <row r="71" spans="1:8" ht="13.2" customHeight="1" x14ac:dyDescent="0.3">
      <c r="A71" s="16" t="s">
        <v>30</v>
      </c>
      <c r="B71" s="12"/>
      <c r="C71" s="8"/>
      <c r="D71" s="2" t="s">
        <v>27</v>
      </c>
      <c r="E71" s="8"/>
      <c r="F71" s="8"/>
      <c r="G71" s="8"/>
      <c r="H71" s="12"/>
    </row>
    <row r="72" spans="1:8" ht="15.6" customHeight="1" x14ac:dyDescent="0.3">
      <c r="A72" s="2" t="s">
        <v>31</v>
      </c>
      <c r="B72" s="8"/>
      <c r="C72" s="8"/>
      <c r="D72" s="2"/>
      <c r="E72" s="8"/>
      <c r="F72" s="8"/>
      <c r="G72" s="8"/>
      <c r="H72" s="12"/>
    </row>
    <row r="73" spans="1:8" ht="15.6" customHeight="1" x14ac:dyDescent="0.3">
      <c r="A73" s="2"/>
      <c r="B73" s="8"/>
      <c r="C73" s="8"/>
      <c r="D73" s="2"/>
      <c r="E73" s="8"/>
      <c r="F73" s="8"/>
      <c r="G73" s="8"/>
      <c r="H73" s="12"/>
    </row>
    <row r="74" spans="1:8" ht="15.6" x14ac:dyDescent="0.3">
      <c r="A74" s="1" t="s">
        <v>32</v>
      </c>
      <c r="B74" s="8"/>
      <c r="C74" s="8"/>
      <c r="D74" s="12"/>
      <c r="E74" s="8"/>
      <c r="F74" s="8"/>
      <c r="G74" s="8"/>
      <c r="H74" s="12"/>
    </row>
    <row r="75" spans="1:8" ht="4.2" customHeight="1" x14ac:dyDescent="0.3">
      <c r="A75" s="10"/>
      <c r="B75" s="8"/>
      <c r="C75" s="8"/>
      <c r="D75" s="12"/>
      <c r="E75" s="8"/>
      <c r="F75" s="8"/>
      <c r="G75" s="8"/>
      <c r="H75" s="12"/>
    </row>
    <row r="76" spans="1:8" ht="14.4" x14ac:dyDescent="0.3">
      <c r="A76" s="17" t="s">
        <v>33</v>
      </c>
      <c r="B76" s="8"/>
      <c r="C76" s="8"/>
      <c r="D76" s="12"/>
      <c r="E76" s="8"/>
      <c r="F76" s="8"/>
      <c r="G76" s="8"/>
      <c r="H76" s="12"/>
    </row>
    <row r="77" spans="1:8" ht="14.4" thickBot="1" x14ac:dyDescent="0.3">
      <c r="A77" s="3" t="s">
        <v>2</v>
      </c>
      <c r="B77" s="4" t="s">
        <v>34</v>
      </c>
      <c r="C77" s="4" t="s">
        <v>4</v>
      </c>
      <c r="E77" s="5"/>
      <c r="F77" s="5"/>
      <c r="G77" s="5"/>
    </row>
    <row r="78" spans="1:8" ht="14.4" x14ac:dyDescent="0.3">
      <c r="A78" s="18" t="s">
        <v>35</v>
      </c>
      <c r="B78" s="19">
        <v>57231</v>
      </c>
      <c r="C78" s="7">
        <v>-11386.62</v>
      </c>
      <c r="E78" s="8"/>
      <c r="F78" s="8"/>
      <c r="G78" s="8"/>
    </row>
    <row r="79" spans="1:8" ht="14.4" x14ac:dyDescent="0.3">
      <c r="A79" s="18" t="s">
        <v>36</v>
      </c>
      <c r="B79" s="20">
        <v>46660</v>
      </c>
      <c r="C79" s="7">
        <v>46660.23</v>
      </c>
      <c r="E79" s="8"/>
      <c r="F79" s="8"/>
      <c r="G79" s="8"/>
    </row>
    <row r="80" spans="1:8" ht="14.4" x14ac:dyDescent="0.3">
      <c r="A80" s="18" t="s">
        <v>37</v>
      </c>
      <c r="B80" s="19">
        <v>12395</v>
      </c>
      <c r="C80" s="7">
        <v>12394.61</v>
      </c>
      <c r="E80" s="8"/>
      <c r="F80" s="8"/>
      <c r="G80" s="8"/>
    </row>
    <row r="81" spans="1:8" ht="14.4" x14ac:dyDescent="0.3">
      <c r="A81" s="18" t="s">
        <v>38</v>
      </c>
      <c r="B81" s="20">
        <v>1249316290</v>
      </c>
      <c r="C81" s="7">
        <v>1224928475.97</v>
      </c>
      <c r="E81" s="8"/>
      <c r="F81" s="8"/>
      <c r="G81" s="8"/>
    </row>
    <row r="82" spans="1:8" ht="14.4" x14ac:dyDescent="0.3">
      <c r="A82" s="18" t="s">
        <v>39</v>
      </c>
      <c r="B82" s="21">
        <v>0</v>
      </c>
      <c r="C82" s="22">
        <v>-1181668.52</v>
      </c>
      <c r="E82" s="23"/>
      <c r="F82" s="23"/>
      <c r="G82" s="23"/>
    </row>
    <row r="83" spans="1:8" ht="14.4" x14ac:dyDescent="0.3">
      <c r="A83" s="10" t="s">
        <v>40</v>
      </c>
      <c r="B83" s="24">
        <f>SUM(B78:B82)</f>
        <v>1249432576</v>
      </c>
      <c r="C83" s="24">
        <f>SUM(C78:C82)</f>
        <v>1223794475.6700001</v>
      </c>
      <c r="E83" s="8"/>
      <c r="F83" s="8"/>
      <c r="G83" s="8"/>
    </row>
    <row r="84" spans="1:8" ht="14.4" x14ac:dyDescent="0.3">
      <c r="A84" s="10"/>
      <c r="B84" s="8"/>
      <c r="C84" s="8"/>
      <c r="D84" s="12"/>
      <c r="E84" s="8"/>
      <c r="F84" s="8"/>
      <c r="G84" s="8"/>
      <c r="H84" s="12"/>
    </row>
    <row r="85" spans="1:8" ht="15.6" x14ac:dyDescent="0.3">
      <c r="A85" s="1" t="s">
        <v>41</v>
      </c>
      <c r="B85" s="8"/>
      <c r="C85" s="8"/>
      <c r="D85" s="12"/>
      <c r="E85" s="8"/>
      <c r="F85" s="8"/>
      <c r="G85" s="8"/>
      <c r="H85" s="12"/>
    </row>
    <row r="86" spans="1:8" ht="7.2" customHeight="1" x14ac:dyDescent="0.3">
      <c r="A86" s="1"/>
      <c r="B86" s="8"/>
      <c r="C86" s="8"/>
      <c r="D86" s="12"/>
      <c r="E86" s="8"/>
      <c r="F86" s="8"/>
      <c r="G86" s="8"/>
      <c r="H86" s="12"/>
    </row>
    <row r="87" spans="1:8" ht="31.2" x14ac:dyDescent="0.3">
      <c r="A87" s="2" t="s">
        <v>42</v>
      </c>
      <c r="B87" s="8"/>
      <c r="C87" s="8"/>
      <c r="D87" s="12"/>
      <c r="E87" s="8"/>
      <c r="F87" s="8"/>
      <c r="G87" s="8"/>
      <c r="H87" s="12"/>
    </row>
    <row r="88" spans="1:8" ht="15.6" hidden="1" x14ac:dyDescent="0.3">
      <c r="A88" s="2"/>
      <c r="B88" s="8"/>
      <c r="C88" s="8"/>
      <c r="D88" s="12"/>
      <c r="E88" s="8"/>
      <c r="F88" s="8"/>
      <c r="G88" s="8"/>
      <c r="H88" s="12"/>
    </row>
    <row r="89" spans="1:8" ht="15.6" hidden="1" x14ac:dyDescent="0.3">
      <c r="A89" s="1"/>
      <c r="B89" s="8"/>
      <c r="C89" s="8"/>
      <c r="D89" s="12"/>
      <c r="E89" s="8"/>
      <c r="F89" s="8"/>
      <c r="G89" s="8"/>
      <c r="H89" s="12"/>
    </row>
    <row r="90" spans="1:8" ht="14.4" x14ac:dyDescent="0.3">
      <c r="A90" s="10"/>
      <c r="B90" s="8"/>
      <c r="C90" s="8"/>
      <c r="D90" s="12"/>
      <c r="E90" s="8"/>
      <c r="F90" s="8"/>
      <c r="G90" s="8"/>
      <c r="H90" s="12"/>
    </row>
    <row r="91" spans="1:8" ht="14.4" thickBot="1" x14ac:dyDescent="0.3">
      <c r="A91" s="3" t="s">
        <v>2</v>
      </c>
      <c r="B91" s="25" t="s">
        <v>3</v>
      </c>
      <c r="C91" s="25" t="s">
        <v>4</v>
      </c>
      <c r="E91" s="5"/>
      <c r="F91" s="5"/>
      <c r="G91" s="5"/>
    </row>
    <row r="92" spans="1:8" ht="14.4" x14ac:dyDescent="0.3">
      <c r="A92" s="18" t="s">
        <v>43</v>
      </c>
      <c r="B92" s="26">
        <v>5077448</v>
      </c>
      <c r="C92" s="26">
        <v>0</v>
      </c>
      <c r="E92" s="8"/>
      <c r="F92" s="8"/>
      <c r="G92" s="8"/>
    </row>
    <row r="93" spans="1:8" ht="14.4" x14ac:dyDescent="0.3">
      <c r="A93" s="27" t="s">
        <v>43</v>
      </c>
      <c r="B93" s="24">
        <f>B92</f>
        <v>5077448</v>
      </c>
      <c r="C93" s="24">
        <f ca="1">SUM(C92:C93)</f>
        <v>0</v>
      </c>
      <c r="E93" s="8"/>
      <c r="F93" s="8"/>
      <c r="G93" s="8"/>
    </row>
    <row r="94" spans="1:8" ht="14.4" x14ac:dyDescent="0.3">
      <c r="A94" s="10"/>
      <c r="B94" s="8"/>
      <c r="C94" s="8"/>
      <c r="D94" s="12"/>
      <c r="E94" s="8"/>
      <c r="F94" s="8"/>
      <c r="G94" s="8"/>
      <c r="H94" s="12"/>
    </row>
    <row r="95" spans="1:8" ht="15.6" x14ac:dyDescent="0.3">
      <c r="A95" s="1" t="s">
        <v>44</v>
      </c>
      <c r="B95" s="8"/>
      <c r="C95" s="8"/>
      <c r="D95" s="12"/>
      <c r="E95" s="8"/>
      <c r="F95" s="8"/>
      <c r="G95" s="8"/>
      <c r="H95" s="12"/>
    </row>
    <row r="96" spans="1:8" ht="14.4" x14ac:dyDescent="0.3">
      <c r="A96" s="10"/>
      <c r="B96" s="8"/>
      <c r="C96" s="8"/>
      <c r="D96" s="12"/>
      <c r="E96" s="8"/>
      <c r="F96" s="8"/>
      <c r="G96" s="8"/>
      <c r="H96" s="12"/>
    </row>
    <row r="97" spans="1:8" ht="14.4" x14ac:dyDescent="0.3">
      <c r="A97" s="17" t="s">
        <v>45</v>
      </c>
      <c r="B97" s="8"/>
      <c r="C97" s="8"/>
      <c r="D97" s="12"/>
      <c r="E97" s="8"/>
      <c r="F97" s="8"/>
      <c r="G97" s="8"/>
      <c r="H97" s="12"/>
    </row>
    <row r="98" spans="1:8" ht="14.4" x14ac:dyDescent="0.3">
      <c r="A98" s="17" t="s">
        <v>46</v>
      </c>
      <c r="B98" s="8"/>
      <c r="C98" s="8"/>
      <c r="D98" s="12"/>
      <c r="E98" s="8"/>
      <c r="F98" s="8"/>
      <c r="G98" s="8"/>
      <c r="H98" s="12"/>
    </row>
    <row r="99" spans="1:8" ht="10.8" customHeight="1" x14ac:dyDescent="0.3">
      <c r="A99" s="10"/>
      <c r="B99" s="8"/>
      <c r="C99" s="8"/>
      <c r="D99" s="12"/>
      <c r="E99" s="8"/>
      <c r="F99" s="8"/>
      <c r="G99" s="8"/>
      <c r="H99" s="12"/>
    </row>
    <row r="100" spans="1:8" ht="15" thickBot="1" x14ac:dyDescent="0.35">
      <c r="A100" s="3" t="s">
        <v>2</v>
      </c>
      <c r="B100" s="25" t="s">
        <v>34</v>
      </c>
      <c r="C100" s="28" t="s">
        <v>47</v>
      </c>
      <c r="F100" s="8"/>
      <c r="G100" s="8"/>
    </row>
    <row r="101" spans="1:8" ht="14.4" x14ac:dyDescent="0.3">
      <c r="A101" s="18" t="s">
        <v>39</v>
      </c>
      <c r="B101" s="29">
        <v>3515854</v>
      </c>
      <c r="C101" s="30">
        <v>3515853.82</v>
      </c>
    </row>
    <row r="102" spans="1:8" ht="14.4" x14ac:dyDescent="0.3">
      <c r="A102" s="18" t="s">
        <v>48</v>
      </c>
      <c r="B102" s="26">
        <v>40000</v>
      </c>
      <c r="C102" s="26">
        <v>40000</v>
      </c>
      <c r="E102" s="8"/>
      <c r="F102" s="8"/>
      <c r="G102" s="8"/>
    </row>
    <row r="103" spans="1:8" ht="14.4" x14ac:dyDescent="0.3">
      <c r="A103" s="18" t="s">
        <v>49</v>
      </c>
      <c r="B103" s="26">
        <v>68824.67</v>
      </c>
      <c r="C103" s="26">
        <v>68824.67</v>
      </c>
      <c r="E103" s="8"/>
      <c r="F103" s="8"/>
      <c r="G103" s="8"/>
    </row>
    <row r="104" spans="1:8" ht="14.4" x14ac:dyDescent="0.3">
      <c r="A104" s="18" t="s">
        <v>50</v>
      </c>
      <c r="B104" s="26">
        <v>17000</v>
      </c>
      <c r="C104" s="26">
        <v>17000</v>
      </c>
      <c r="E104" s="8"/>
      <c r="F104" s="8"/>
      <c r="G104" s="8"/>
    </row>
    <row r="105" spans="1:8" ht="14.4" x14ac:dyDescent="0.3">
      <c r="A105" s="18" t="s">
        <v>51</v>
      </c>
      <c r="B105" s="26">
        <v>78000</v>
      </c>
      <c r="C105" s="26">
        <v>78000</v>
      </c>
      <c r="E105" s="8"/>
      <c r="F105" s="8"/>
      <c r="G105" s="8"/>
    </row>
    <row r="106" spans="1:8" ht="14.4" x14ac:dyDescent="0.3">
      <c r="A106" s="18" t="s">
        <v>52</v>
      </c>
      <c r="B106" s="26">
        <v>90000</v>
      </c>
      <c r="C106" s="26">
        <v>90000</v>
      </c>
      <c r="E106" s="8"/>
      <c r="F106" s="8"/>
      <c r="G106" s="8"/>
    </row>
    <row r="107" spans="1:8" ht="14.4" x14ac:dyDescent="0.3">
      <c r="A107" s="18" t="s">
        <v>53</v>
      </c>
      <c r="B107" s="26">
        <v>70000</v>
      </c>
      <c r="C107" s="26">
        <v>70000</v>
      </c>
      <c r="E107" s="8"/>
      <c r="F107" s="8"/>
      <c r="G107" s="8"/>
    </row>
    <row r="108" spans="1:8" ht="14.4" x14ac:dyDescent="0.3">
      <c r="A108" s="18" t="s">
        <v>54</v>
      </c>
      <c r="B108" s="26">
        <v>89110</v>
      </c>
      <c r="C108" s="26">
        <v>89110</v>
      </c>
      <c r="E108" s="8"/>
      <c r="F108" s="8"/>
      <c r="G108" s="8"/>
    </row>
    <row r="109" spans="1:8" ht="14.4" x14ac:dyDescent="0.3">
      <c r="A109" s="18" t="s">
        <v>55</v>
      </c>
      <c r="B109" s="26">
        <v>39800</v>
      </c>
      <c r="C109" s="26">
        <v>39800</v>
      </c>
      <c r="E109" s="8"/>
      <c r="F109" s="8"/>
      <c r="G109" s="8"/>
    </row>
    <row r="110" spans="1:8" ht="14.4" x14ac:dyDescent="0.3">
      <c r="A110" s="18" t="s">
        <v>56</v>
      </c>
      <c r="B110" s="26">
        <v>12000</v>
      </c>
      <c r="C110" s="26">
        <v>12000</v>
      </c>
      <c r="E110" s="8"/>
      <c r="F110" s="8"/>
      <c r="G110" s="8"/>
    </row>
    <row r="111" spans="1:8" ht="14.4" x14ac:dyDescent="0.3">
      <c r="A111" s="18" t="s">
        <v>57</v>
      </c>
      <c r="B111" s="26">
        <v>40500</v>
      </c>
      <c r="C111" s="26">
        <v>40500</v>
      </c>
      <c r="E111" s="8"/>
      <c r="F111" s="8"/>
      <c r="G111" s="8"/>
    </row>
    <row r="112" spans="1:8" ht="14.4" x14ac:dyDescent="0.3">
      <c r="A112" s="18" t="s">
        <v>58</v>
      </c>
      <c r="B112" s="26">
        <v>43500</v>
      </c>
      <c r="C112" s="26">
        <v>43500</v>
      </c>
      <c r="E112" s="8"/>
      <c r="F112" s="8"/>
      <c r="G112" s="8"/>
    </row>
    <row r="113" spans="1:19" ht="15" thickBot="1" x14ac:dyDescent="0.35">
      <c r="A113" s="18" t="s">
        <v>59</v>
      </c>
      <c r="B113" s="26">
        <v>138845.85</v>
      </c>
      <c r="C113" s="26">
        <v>138845.85</v>
      </c>
      <c r="E113" s="8"/>
      <c r="F113" s="8"/>
      <c r="G113" s="8"/>
      <c r="L113" s="31"/>
      <c r="M113" s="32"/>
      <c r="N113" s="32"/>
      <c r="O113" s="33"/>
      <c r="Q113" s="5"/>
      <c r="R113" s="5"/>
      <c r="S113" s="25"/>
    </row>
    <row r="114" spans="1:19" ht="14.4" x14ac:dyDescent="0.3">
      <c r="A114" s="18" t="s">
        <v>60</v>
      </c>
      <c r="B114" s="26">
        <v>72339.990000000005</v>
      </c>
      <c r="C114" s="26">
        <v>72339.990000000005</v>
      </c>
      <c r="E114" s="8"/>
      <c r="F114" s="8"/>
      <c r="G114" s="8"/>
      <c r="L114" s="34"/>
      <c r="M114" s="35"/>
      <c r="N114" s="35"/>
      <c r="O114" s="36"/>
      <c r="Q114" s="37"/>
      <c r="R114" s="37"/>
      <c r="S114" s="20"/>
    </row>
    <row r="115" spans="1:19" ht="14.4" x14ac:dyDescent="0.3">
      <c r="A115" s="18" t="s">
        <v>61</v>
      </c>
      <c r="B115" s="26">
        <v>58800</v>
      </c>
      <c r="C115" s="26">
        <v>58800</v>
      </c>
      <c r="E115" s="8"/>
      <c r="F115" s="8"/>
      <c r="G115" s="8"/>
      <c r="L115" s="38"/>
      <c r="M115" s="35"/>
      <c r="N115" s="35"/>
      <c r="O115" s="36"/>
      <c r="Q115" s="37"/>
      <c r="R115" s="37"/>
      <c r="S115" s="39"/>
    </row>
    <row r="116" spans="1:19" ht="14.4" x14ac:dyDescent="0.3">
      <c r="A116" s="18" t="s">
        <v>62</v>
      </c>
      <c r="B116" s="26">
        <v>192299.13</v>
      </c>
      <c r="C116" s="26">
        <v>192299.13</v>
      </c>
      <c r="E116" s="8"/>
      <c r="F116" s="8"/>
      <c r="G116" s="8"/>
      <c r="M116" s="8"/>
      <c r="N116" s="8"/>
      <c r="O116" s="40"/>
    </row>
    <row r="117" spans="1:19" ht="14.4" x14ac:dyDescent="0.3">
      <c r="A117" s="18" t="s">
        <v>63</v>
      </c>
      <c r="B117" s="26">
        <v>213165.31</v>
      </c>
      <c r="C117" s="26">
        <v>213165.31</v>
      </c>
      <c r="E117" s="8"/>
      <c r="F117" s="8"/>
      <c r="G117" s="8"/>
      <c r="O117" s="41"/>
      <c r="S117" s="42"/>
    </row>
    <row r="118" spans="1:19" ht="14.4" x14ac:dyDescent="0.3">
      <c r="A118" s="18" t="s">
        <v>64</v>
      </c>
      <c r="B118" s="26">
        <v>0</v>
      </c>
      <c r="C118" s="26">
        <v>30000</v>
      </c>
      <c r="E118" s="8"/>
      <c r="F118" s="8"/>
      <c r="G118" s="8"/>
      <c r="L118" s="43" t="s">
        <v>2</v>
      </c>
      <c r="M118" s="44"/>
      <c r="N118" s="44"/>
      <c r="O118" s="45"/>
      <c r="P118" s="45" t="s">
        <v>3</v>
      </c>
      <c r="Q118" s="44"/>
      <c r="R118" s="44"/>
      <c r="S118" s="45" t="s">
        <v>4</v>
      </c>
    </row>
    <row r="119" spans="1:19" ht="14.4" x14ac:dyDescent="0.3">
      <c r="A119" s="18" t="s">
        <v>65</v>
      </c>
      <c r="B119" s="26">
        <v>29943.49</v>
      </c>
      <c r="C119" s="26">
        <v>29943.49</v>
      </c>
      <c r="E119" s="8"/>
      <c r="F119" s="8"/>
      <c r="G119" s="8"/>
    </row>
    <row r="120" spans="1:19" ht="14.4" x14ac:dyDescent="0.3">
      <c r="A120" s="18" t="s">
        <v>66</v>
      </c>
      <c r="B120" s="26">
        <v>18912.41</v>
      </c>
      <c r="C120" s="26">
        <v>18912.41</v>
      </c>
      <c r="E120" s="8"/>
      <c r="F120" s="8"/>
      <c r="G120" s="8"/>
    </row>
    <row r="121" spans="1:19" ht="14.4" x14ac:dyDescent="0.3">
      <c r="A121" s="18" t="s">
        <v>67</v>
      </c>
      <c r="B121" s="26">
        <v>33333.33</v>
      </c>
      <c r="C121" s="26">
        <v>33333.33</v>
      </c>
      <c r="E121" s="8"/>
      <c r="F121" s="8"/>
      <c r="G121" s="8"/>
    </row>
    <row r="122" spans="1:19" ht="14.4" x14ac:dyDescent="0.3">
      <c r="A122" s="18" t="s">
        <v>68</v>
      </c>
      <c r="B122" s="26">
        <v>15766.62</v>
      </c>
      <c r="C122" s="26">
        <v>15766.62</v>
      </c>
      <c r="E122" s="8"/>
      <c r="F122" s="8"/>
      <c r="G122" s="8"/>
    </row>
    <row r="123" spans="1:19" ht="14.4" x14ac:dyDescent="0.3">
      <c r="A123" s="18" t="s">
        <v>69</v>
      </c>
      <c r="B123" s="26">
        <v>52799.9</v>
      </c>
      <c r="C123" s="26">
        <v>52799.9</v>
      </c>
      <c r="E123" s="8"/>
      <c r="F123" s="8"/>
      <c r="G123" s="8"/>
    </row>
    <row r="124" spans="1:19" ht="14.4" x14ac:dyDescent="0.3">
      <c r="A124" s="18" t="s">
        <v>70</v>
      </c>
      <c r="B124" s="26">
        <v>131316.5</v>
      </c>
      <c r="C124" s="26">
        <v>131316.5</v>
      </c>
      <c r="E124" s="8"/>
      <c r="F124" s="8"/>
      <c r="G124" s="8"/>
    </row>
    <row r="125" spans="1:19" ht="14.4" x14ac:dyDescent="0.3">
      <c r="A125" s="18" t="s">
        <v>71</v>
      </c>
      <c r="B125" s="26">
        <v>60000</v>
      </c>
      <c r="C125" s="26">
        <v>60000</v>
      </c>
      <c r="E125" s="8"/>
      <c r="F125" s="8"/>
      <c r="G125" s="8"/>
    </row>
    <row r="126" spans="1:19" ht="14.4" x14ac:dyDescent="0.3">
      <c r="A126" s="18" t="s">
        <v>72</v>
      </c>
      <c r="B126" s="26">
        <v>206421.6</v>
      </c>
      <c r="C126" s="26">
        <v>206421.6</v>
      </c>
      <c r="E126" s="8"/>
      <c r="F126" s="8"/>
      <c r="G126" s="8"/>
    </row>
    <row r="127" spans="1:19" ht="14.4" x14ac:dyDescent="0.3">
      <c r="A127" s="18" t="s">
        <v>73</v>
      </c>
      <c r="B127" s="26">
        <v>13355.22</v>
      </c>
      <c r="C127" s="26">
        <v>13355.22</v>
      </c>
      <c r="E127" s="8"/>
      <c r="F127" s="8"/>
      <c r="G127" s="8"/>
    </row>
    <row r="128" spans="1:19" ht="14.4" x14ac:dyDescent="0.3">
      <c r="A128" s="18" t="s">
        <v>74</v>
      </c>
      <c r="B128" s="26">
        <v>55732.4</v>
      </c>
      <c r="C128" s="26">
        <v>55732.4</v>
      </c>
      <c r="E128" s="8"/>
      <c r="F128" s="8"/>
      <c r="G128" s="8"/>
    </row>
    <row r="129" spans="1:7" ht="14.4" x14ac:dyDescent="0.3">
      <c r="A129" s="18" t="s">
        <v>75</v>
      </c>
      <c r="B129" s="26">
        <v>65556</v>
      </c>
      <c r="C129" s="26">
        <v>65556</v>
      </c>
      <c r="E129" s="8"/>
      <c r="F129" s="8"/>
      <c r="G129" s="8"/>
    </row>
    <row r="130" spans="1:7" ht="14.4" x14ac:dyDescent="0.3">
      <c r="A130" s="18" t="s">
        <v>76</v>
      </c>
      <c r="B130" s="26">
        <v>115789.48</v>
      </c>
      <c r="C130" s="26">
        <v>115789.48</v>
      </c>
      <c r="E130" s="8"/>
      <c r="F130" s="8"/>
      <c r="G130" s="8"/>
    </row>
    <row r="131" spans="1:7" ht="14.4" x14ac:dyDescent="0.3">
      <c r="A131" s="18" t="s">
        <v>77</v>
      </c>
      <c r="B131" s="26">
        <v>133333.32</v>
      </c>
      <c r="C131" s="26">
        <v>133333.32</v>
      </c>
      <c r="E131" s="8"/>
      <c r="F131" s="8"/>
      <c r="G131" s="8"/>
    </row>
    <row r="132" spans="1:7" ht="14.4" x14ac:dyDescent="0.3">
      <c r="A132" s="18" t="s">
        <v>78</v>
      </c>
      <c r="B132" s="26">
        <v>35556</v>
      </c>
      <c r="C132" s="26">
        <v>35556</v>
      </c>
      <c r="E132" s="8"/>
      <c r="F132" s="8"/>
      <c r="G132" s="8"/>
    </row>
    <row r="133" spans="1:7" ht="14.4" x14ac:dyDescent="0.3">
      <c r="A133" s="18" t="s">
        <v>79</v>
      </c>
      <c r="B133" s="26">
        <v>37777.760000000002</v>
      </c>
      <c r="C133" s="26">
        <v>37777.760000000002</v>
      </c>
      <c r="E133" s="8"/>
      <c r="F133" s="8"/>
      <c r="G133" s="8"/>
    </row>
    <row r="134" spans="1:7" ht="14.4" x14ac:dyDescent="0.3">
      <c r="A134" s="18" t="s">
        <v>80</v>
      </c>
      <c r="B134" s="26">
        <v>100000</v>
      </c>
      <c r="C134" s="26">
        <v>100000</v>
      </c>
      <c r="E134" s="8"/>
      <c r="F134" s="8"/>
      <c r="G134" s="8"/>
    </row>
    <row r="135" spans="1:7" ht="14.4" x14ac:dyDescent="0.3">
      <c r="A135" s="18" t="s">
        <v>81</v>
      </c>
      <c r="B135" s="26">
        <v>198000</v>
      </c>
      <c r="C135" s="26">
        <v>198000</v>
      </c>
      <c r="E135" s="8"/>
      <c r="F135" s="5"/>
      <c r="G135" s="5"/>
    </row>
    <row r="136" spans="1:7" ht="14.4" x14ac:dyDescent="0.3">
      <c r="A136" s="18" t="s">
        <v>82</v>
      </c>
      <c r="B136" s="26">
        <v>32000</v>
      </c>
      <c r="C136" s="26">
        <v>32000</v>
      </c>
      <c r="E136" s="8"/>
      <c r="F136" s="8"/>
      <c r="G136" s="8"/>
    </row>
    <row r="137" spans="1:7" ht="14.4" x14ac:dyDescent="0.3">
      <c r="A137" s="18" t="s">
        <v>83</v>
      </c>
      <c r="B137" s="26">
        <v>212400</v>
      </c>
      <c r="C137" s="26">
        <v>212400</v>
      </c>
      <c r="E137" s="8"/>
      <c r="F137" s="8"/>
      <c r="G137" s="8"/>
    </row>
    <row r="138" spans="1:7" ht="14.4" x14ac:dyDescent="0.3">
      <c r="A138" s="18" t="s">
        <v>84</v>
      </c>
      <c r="B138" s="46">
        <v>770462.55</v>
      </c>
      <c r="C138" s="46">
        <v>770462</v>
      </c>
      <c r="E138" s="8"/>
      <c r="F138" s="8"/>
      <c r="G138" s="8"/>
    </row>
    <row r="139" spans="1:7" ht="14.4" x14ac:dyDescent="0.3">
      <c r="A139" s="47" t="s">
        <v>85</v>
      </c>
      <c r="B139" s="24">
        <f>SUM(B101:B138)</f>
        <v>7098495.5300000003</v>
      </c>
      <c r="C139" s="24">
        <f>SUM(C101:C138)</f>
        <v>7128494.8000000007</v>
      </c>
      <c r="E139" s="8"/>
    </row>
    <row r="140" spans="1:7" ht="14.4" x14ac:dyDescent="0.3">
      <c r="B140" s="12"/>
      <c r="C140" s="12"/>
      <c r="E140" s="8"/>
    </row>
    <row r="141" spans="1:7" ht="15.6" x14ac:dyDescent="0.25">
      <c r="A141" s="48" t="s">
        <v>86</v>
      </c>
      <c r="B141" s="49"/>
      <c r="C141" s="49"/>
      <c r="D141" s="49"/>
      <c r="E141" s="49"/>
      <c r="F141" s="49"/>
    </row>
    <row r="142" spans="1:7" ht="15.6" x14ac:dyDescent="0.3">
      <c r="A142" s="50" t="s">
        <v>87</v>
      </c>
      <c r="B142" s="49"/>
      <c r="C142" s="49"/>
      <c r="D142" s="49"/>
      <c r="E142" s="49"/>
      <c r="F142" s="49"/>
    </row>
    <row r="143" spans="1:7" ht="14.4" x14ac:dyDescent="0.3">
      <c r="A143" s="18" t="s">
        <v>88</v>
      </c>
      <c r="B143" s="49"/>
      <c r="C143" s="49"/>
      <c r="D143" s="49"/>
      <c r="E143" s="49"/>
      <c r="F143" s="49"/>
    </row>
    <row r="144" spans="1:7" ht="43.2" x14ac:dyDescent="0.3">
      <c r="A144" s="51"/>
      <c r="B144" s="52" t="s">
        <v>89</v>
      </c>
      <c r="C144" s="52" t="s">
        <v>90</v>
      </c>
      <c r="D144" s="52" t="s">
        <v>91</v>
      </c>
      <c r="E144" s="52" t="s">
        <v>92</v>
      </c>
      <c r="F144" s="52" t="s">
        <v>93</v>
      </c>
    </row>
    <row r="145" spans="1:6" ht="4.8" customHeight="1" x14ac:dyDescent="0.25">
      <c r="A145" s="53"/>
      <c r="B145" s="54"/>
      <c r="C145" s="55"/>
      <c r="D145" s="55"/>
      <c r="E145" s="56"/>
      <c r="F145" s="55"/>
    </row>
    <row r="146" spans="1:6" ht="14.4" x14ac:dyDescent="0.3">
      <c r="A146" s="57" t="s">
        <v>94</v>
      </c>
      <c r="B146" s="58">
        <v>33478272.670000002</v>
      </c>
      <c r="C146" s="58">
        <v>206372750.36000001</v>
      </c>
      <c r="D146" s="58">
        <v>46580863.640000001</v>
      </c>
      <c r="E146" s="58">
        <v>224548275.55000001</v>
      </c>
      <c r="F146" s="58">
        <f>SUM(B146:E146)</f>
        <v>510980162.22000003</v>
      </c>
    </row>
    <row r="147" spans="1:6" x14ac:dyDescent="0.25">
      <c r="A147" s="53" t="s">
        <v>95</v>
      </c>
      <c r="B147" s="55"/>
      <c r="C147" s="55"/>
      <c r="D147" s="55">
        <v>712379.4</v>
      </c>
      <c r="E147" s="55">
        <v>2096296.19</v>
      </c>
      <c r="F147" s="55">
        <f>SUM(B147:E147)</f>
        <v>2808675.59</v>
      </c>
    </row>
    <row r="148" spans="1:6" x14ac:dyDescent="0.25">
      <c r="A148" s="53" t="s">
        <v>96</v>
      </c>
      <c r="B148" s="55"/>
      <c r="C148" s="55"/>
      <c r="D148" s="55"/>
      <c r="E148" s="55"/>
      <c r="F148" s="55"/>
    </row>
    <row r="149" spans="1:6" x14ac:dyDescent="0.25">
      <c r="A149" s="53" t="s">
        <v>97</v>
      </c>
      <c r="B149" s="55"/>
      <c r="C149" s="55"/>
      <c r="D149" s="55"/>
      <c r="E149" s="55"/>
      <c r="F149" s="55"/>
    </row>
    <row r="150" spans="1:6" x14ac:dyDescent="0.25">
      <c r="A150" s="53" t="s">
        <v>98</v>
      </c>
      <c r="B150" s="55"/>
      <c r="C150" s="55"/>
      <c r="D150" s="55"/>
      <c r="E150" s="55"/>
      <c r="F150" s="55"/>
    </row>
    <row r="151" spans="1:6" x14ac:dyDescent="0.25">
      <c r="A151" s="53" t="s">
        <v>99</v>
      </c>
      <c r="B151" s="55"/>
      <c r="C151" s="55"/>
      <c r="D151" s="55"/>
      <c r="E151" s="55"/>
      <c r="F151" s="55"/>
    </row>
    <row r="152" spans="1:6" ht="14.4" x14ac:dyDescent="0.3">
      <c r="A152" s="59" t="s">
        <v>100</v>
      </c>
      <c r="B152" s="60">
        <f>SUM(B146:B151)</f>
        <v>33478272.670000002</v>
      </c>
      <c r="C152" s="60">
        <f>SUM(C146:C151)</f>
        <v>206372750.36000001</v>
      </c>
      <c r="D152" s="60">
        <f>SUM(D146:D151)</f>
        <v>47293243.039999999</v>
      </c>
      <c r="E152" s="60">
        <f>SUM(E146:E151)</f>
        <v>226644571.74000001</v>
      </c>
      <c r="F152" s="60">
        <f>SUM(F146:F151)</f>
        <v>513788837.81</v>
      </c>
    </row>
    <row r="153" spans="1:6" x14ac:dyDescent="0.25">
      <c r="A153" s="53"/>
      <c r="B153" s="55"/>
      <c r="C153" s="55"/>
      <c r="D153" s="55"/>
      <c r="E153" s="55"/>
      <c r="F153" s="55"/>
    </row>
    <row r="154" spans="1:6" x14ac:dyDescent="0.25">
      <c r="A154" s="53" t="s">
        <v>101</v>
      </c>
      <c r="B154" s="55"/>
      <c r="C154" s="55">
        <v>76159695.700000003</v>
      </c>
      <c r="D154" s="55">
        <v>43002317.899999999</v>
      </c>
      <c r="E154" s="55">
        <v>161783245.08000001</v>
      </c>
      <c r="F154" s="55">
        <v>280945258.68000001</v>
      </c>
    </row>
    <row r="155" spans="1:6" x14ac:dyDescent="0.25">
      <c r="A155" s="53" t="s">
        <v>102</v>
      </c>
      <c r="B155" s="55"/>
      <c r="C155" s="55">
        <v>5206381.2</v>
      </c>
      <c r="D155" s="55">
        <v>1213369.23</v>
      </c>
      <c r="E155" s="55">
        <v>8579086.8800000008</v>
      </c>
      <c r="F155" s="55">
        <v>14998837.310000001</v>
      </c>
    </row>
    <row r="156" spans="1:6" x14ac:dyDescent="0.25">
      <c r="A156" s="61" t="s">
        <v>97</v>
      </c>
      <c r="B156" s="55" t="s">
        <v>103</v>
      </c>
      <c r="C156" s="55" t="s">
        <v>103</v>
      </c>
      <c r="D156" s="55" t="s">
        <v>103</v>
      </c>
      <c r="E156" s="55" t="s">
        <v>103</v>
      </c>
      <c r="F156" s="55" t="s">
        <v>103</v>
      </c>
    </row>
    <row r="157" spans="1:6" ht="14.4" x14ac:dyDescent="0.3">
      <c r="A157" s="62" t="s">
        <v>100</v>
      </c>
      <c r="B157" s="63"/>
      <c r="C157" s="63">
        <f>SUM(C154:C156)</f>
        <v>81366076.900000006</v>
      </c>
      <c r="D157" s="63">
        <f>SUM(D154:D156)</f>
        <v>44215687.129999995</v>
      </c>
      <c r="E157" s="63">
        <f>SUM(E154:E156)</f>
        <v>170362331.96000001</v>
      </c>
      <c r="F157" s="63">
        <f>SUM(F154:F156)</f>
        <v>295944095.99000001</v>
      </c>
    </row>
    <row r="158" spans="1:6" ht="19.8" customHeight="1" x14ac:dyDescent="0.3">
      <c r="A158" s="64" t="s">
        <v>104</v>
      </c>
      <c r="B158" s="65">
        <f>B152-B157</f>
        <v>33478272.670000002</v>
      </c>
      <c r="C158" s="65">
        <f>C152-C157</f>
        <v>125006673.46000001</v>
      </c>
      <c r="D158" s="65">
        <f>D152-D157</f>
        <v>3077555.9100000039</v>
      </c>
      <c r="E158" s="65">
        <f>E152-E157</f>
        <v>56282239.780000001</v>
      </c>
      <c r="F158" s="65">
        <f>F152-F157</f>
        <v>217844741.81999999</v>
      </c>
    </row>
    <row r="159" spans="1:6" ht="13.2" customHeight="1" x14ac:dyDescent="0.25">
      <c r="B159" s="49"/>
      <c r="C159" s="49"/>
      <c r="D159" s="49"/>
      <c r="E159" s="49"/>
      <c r="F159" s="49"/>
    </row>
    <row r="160" spans="1:6" x14ac:dyDescent="0.25">
      <c r="B160" s="49"/>
      <c r="C160" s="49"/>
      <c r="D160" s="49"/>
      <c r="E160" s="49"/>
      <c r="F160" s="49"/>
    </row>
    <row r="161" spans="1:8" ht="43.2" x14ac:dyDescent="0.3">
      <c r="A161" s="51"/>
      <c r="B161" s="52" t="s">
        <v>89</v>
      </c>
      <c r="C161" s="52" t="s">
        <v>90</v>
      </c>
      <c r="D161" s="52" t="s">
        <v>91</v>
      </c>
      <c r="E161" s="52" t="s">
        <v>92</v>
      </c>
      <c r="F161" s="52" t="s">
        <v>93</v>
      </c>
    </row>
    <row r="162" spans="1:8" ht="14.4" x14ac:dyDescent="0.3">
      <c r="A162" s="53"/>
      <c r="B162" s="54"/>
      <c r="C162" s="55"/>
      <c r="D162" s="55"/>
      <c r="E162" s="55"/>
      <c r="F162" s="55"/>
      <c r="H162" s="12"/>
    </row>
    <row r="163" spans="1:8" ht="14.4" x14ac:dyDescent="0.3">
      <c r="A163" s="66" t="s">
        <v>105</v>
      </c>
      <c r="B163" s="67">
        <v>33478273</v>
      </c>
      <c r="C163" s="67">
        <f>C146</f>
        <v>206372750.36000001</v>
      </c>
      <c r="D163" s="67">
        <v>47293243</v>
      </c>
      <c r="E163" s="67">
        <v>226644572</v>
      </c>
      <c r="F163" s="67">
        <f>SUM(B163:E163)</f>
        <v>513788838.36000001</v>
      </c>
      <c r="H163" s="12"/>
    </row>
    <row r="164" spans="1:8" ht="16.8" customHeight="1" x14ac:dyDescent="0.3">
      <c r="A164" s="53" t="s">
        <v>95</v>
      </c>
      <c r="B164" s="68"/>
      <c r="C164" s="68"/>
      <c r="D164" s="68">
        <v>2977684</v>
      </c>
      <c r="E164" s="68">
        <v>33815687</v>
      </c>
      <c r="F164" s="68">
        <f>SUM(B164:E164)</f>
        <v>36793371</v>
      </c>
      <c r="H164" s="12"/>
    </row>
    <row r="165" spans="1:8" ht="14.4" x14ac:dyDescent="0.3">
      <c r="A165" s="53" t="s">
        <v>96</v>
      </c>
      <c r="B165" s="68"/>
      <c r="C165" s="68"/>
      <c r="D165" s="68"/>
      <c r="E165" s="68"/>
      <c r="F165" s="68"/>
      <c r="H165" s="12"/>
    </row>
    <row r="166" spans="1:8" ht="12" customHeight="1" x14ac:dyDescent="0.3">
      <c r="A166" s="53" t="s">
        <v>97</v>
      </c>
      <c r="B166" s="68"/>
      <c r="C166" s="68"/>
      <c r="D166" s="68"/>
      <c r="E166" s="68">
        <v>-33310934</v>
      </c>
      <c r="F166" s="68">
        <f>SUM(B166:E166)</f>
        <v>-33310934</v>
      </c>
      <c r="H166" s="12"/>
    </row>
    <row r="167" spans="1:8" x14ac:dyDescent="0.25">
      <c r="A167" s="53" t="s">
        <v>98</v>
      </c>
      <c r="B167" s="68"/>
      <c r="C167" s="68"/>
      <c r="D167" s="68"/>
      <c r="E167" s="68"/>
      <c r="F167" s="68"/>
    </row>
    <row r="168" spans="1:8" x14ac:dyDescent="0.25">
      <c r="A168" s="53" t="s">
        <v>99</v>
      </c>
      <c r="B168" s="69"/>
      <c r="C168" s="69"/>
      <c r="D168" s="69"/>
      <c r="E168" s="69"/>
      <c r="F168" s="69"/>
    </row>
    <row r="169" spans="1:8" ht="14.4" x14ac:dyDescent="0.3">
      <c r="A169" s="53" t="s">
        <v>100</v>
      </c>
      <c r="B169" s="70">
        <f>SUM(B163:B168)</f>
        <v>33478273</v>
      </c>
      <c r="C169" s="70">
        <f t="shared" ref="C169:D169" si="0">SUM(C163:C168)</f>
        <v>206372750.36000001</v>
      </c>
      <c r="D169" s="70">
        <f t="shared" si="0"/>
        <v>50270927</v>
      </c>
      <c r="E169" s="70">
        <f>SUM(E163+E164+E166)</f>
        <v>227149325</v>
      </c>
      <c r="F169" s="70">
        <f>SUM(F163+F164+F166)</f>
        <v>517271275.36000001</v>
      </c>
    </row>
    <row r="170" spans="1:8" x14ac:dyDescent="0.25">
      <c r="A170" s="53"/>
      <c r="B170" s="68"/>
      <c r="C170" s="68"/>
      <c r="D170" s="68"/>
      <c r="E170" s="68"/>
      <c r="F170" s="68"/>
    </row>
    <row r="171" spans="1:8" ht="13.2" customHeight="1" x14ac:dyDescent="0.3">
      <c r="A171" s="59" t="s">
        <v>101</v>
      </c>
      <c r="B171" s="71"/>
      <c r="C171" s="71">
        <v>81366077</v>
      </c>
      <c r="D171" s="71">
        <v>44215687</v>
      </c>
      <c r="E171" s="71">
        <v>170362332</v>
      </c>
      <c r="F171" s="71">
        <f>SUM(B171:E171)</f>
        <v>295944096</v>
      </c>
      <c r="H171" s="12"/>
    </row>
    <row r="172" spans="1:8" ht="15" customHeight="1" x14ac:dyDescent="0.3">
      <c r="A172" s="59" t="s">
        <v>102</v>
      </c>
      <c r="B172" s="71"/>
      <c r="C172" s="71">
        <v>3031411</v>
      </c>
      <c r="D172" s="71">
        <v>903683</v>
      </c>
      <c r="E172" s="71">
        <v>7092364</v>
      </c>
      <c r="F172" s="71">
        <f>SUM(B172:E172)</f>
        <v>11027458</v>
      </c>
      <c r="H172" s="12"/>
    </row>
    <row r="173" spans="1:8" ht="14.4" x14ac:dyDescent="0.3">
      <c r="A173" t="s">
        <v>97</v>
      </c>
      <c r="B173" s="68" t="s">
        <v>103</v>
      </c>
      <c r="C173" s="68" t="s">
        <v>103</v>
      </c>
      <c r="D173" s="68" t="s">
        <v>103</v>
      </c>
      <c r="E173" s="68" t="s">
        <v>103</v>
      </c>
      <c r="F173" s="68" t="s">
        <v>103</v>
      </c>
      <c r="H173" s="12"/>
    </row>
    <row r="174" spans="1:8" ht="13.8" customHeight="1" x14ac:dyDescent="0.3">
      <c r="A174" s="72" t="s">
        <v>100</v>
      </c>
      <c r="B174" s="73"/>
      <c r="C174" s="73">
        <f t="shared" ref="C174:F174" si="1">SUM(C171:C173)</f>
        <v>84397488</v>
      </c>
      <c r="D174" s="73">
        <f t="shared" si="1"/>
        <v>45119370</v>
      </c>
      <c r="E174" s="73">
        <f t="shared" si="1"/>
        <v>177454696</v>
      </c>
      <c r="F174" s="73">
        <f t="shared" si="1"/>
        <v>306971554</v>
      </c>
      <c r="H174" s="12"/>
    </row>
    <row r="175" spans="1:8" ht="19.8" customHeight="1" x14ac:dyDescent="0.3">
      <c r="A175" s="74" t="s">
        <v>106</v>
      </c>
      <c r="B175" s="75">
        <f>B169-B174</f>
        <v>33478273</v>
      </c>
      <c r="C175" s="75">
        <f>C169-C174</f>
        <v>121975262.36000001</v>
      </c>
      <c r="D175" s="75">
        <f>D169-D174</f>
        <v>5151557</v>
      </c>
      <c r="E175" s="75">
        <f>E169-E174</f>
        <v>49694629</v>
      </c>
      <c r="F175" s="75">
        <f>F169-F174</f>
        <v>210299721.36000001</v>
      </c>
      <c r="H175" s="12"/>
    </row>
    <row r="176" spans="1:8" ht="16.2" customHeight="1" x14ac:dyDescent="0.3">
      <c r="A176" s="76" t="s">
        <v>27</v>
      </c>
      <c r="B176" s="49"/>
      <c r="C176" s="49"/>
      <c r="D176" s="49"/>
      <c r="E176" s="49"/>
      <c r="F176" s="49"/>
      <c r="H176" s="12"/>
    </row>
    <row r="177" spans="1:8" s="41" customFormat="1" x14ac:dyDescent="0.25">
      <c r="A177"/>
      <c r="B177" s="49"/>
      <c r="C177" s="49"/>
      <c r="D177" s="49"/>
      <c r="E177" s="49"/>
      <c r="F177" s="49"/>
    </row>
    <row r="178" spans="1:8" ht="16.2" customHeight="1" x14ac:dyDescent="0.3">
      <c r="A178" s="15" t="s">
        <v>107</v>
      </c>
      <c r="B178" s="15"/>
      <c r="C178" s="15"/>
      <c r="D178" s="15"/>
      <c r="E178" s="15"/>
      <c r="F178" s="49"/>
      <c r="H178" s="12"/>
    </row>
    <row r="179" spans="1:8" ht="16.2" customHeight="1" x14ac:dyDescent="0.3">
      <c r="A179" s="15" t="s">
        <v>108</v>
      </c>
      <c r="B179" s="15"/>
      <c r="C179" s="15"/>
      <c r="D179" s="15"/>
      <c r="E179" s="15"/>
      <c r="F179" s="49"/>
      <c r="H179" s="12"/>
    </row>
    <row r="180" spans="1:8" ht="14.4" x14ac:dyDescent="0.3">
      <c r="B180" s="49"/>
      <c r="C180" s="49"/>
      <c r="D180" s="49"/>
      <c r="E180" s="49"/>
      <c r="F180" s="49"/>
      <c r="H180" s="12"/>
    </row>
    <row r="181" spans="1:8" ht="14.4" x14ac:dyDescent="0.3">
      <c r="A181" s="10"/>
      <c r="B181" s="8"/>
      <c r="C181" s="8"/>
      <c r="D181" s="12"/>
      <c r="E181" s="8"/>
      <c r="G181" s="35"/>
      <c r="H181" s="7"/>
    </row>
    <row r="182" spans="1:8" ht="15.6" x14ac:dyDescent="0.3">
      <c r="A182" s="1" t="s">
        <v>109</v>
      </c>
      <c r="B182" s="8"/>
      <c r="C182" s="8"/>
      <c r="D182" s="12"/>
      <c r="E182" s="8"/>
      <c r="G182" s="35"/>
      <c r="H182" s="7"/>
    </row>
    <row r="183" spans="1:8" ht="14.4" x14ac:dyDescent="0.3">
      <c r="A183" s="10"/>
      <c r="B183" s="8"/>
      <c r="C183" s="8"/>
      <c r="D183" s="12"/>
      <c r="E183" s="8"/>
      <c r="G183" s="35"/>
      <c r="H183" s="7"/>
    </row>
    <row r="184" spans="1:8" ht="14.4" x14ac:dyDescent="0.3">
      <c r="A184" s="17" t="s">
        <v>110</v>
      </c>
      <c r="B184" s="8"/>
      <c r="C184" s="8"/>
      <c r="D184" s="12"/>
      <c r="E184" s="8"/>
      <c r="H184" s="7"/>
    </row>
    <row r="185" spans="1:8" ht="14.4" x14ac:dyDescent="0.3">
      <c r="A185" s="10"/>
      <c r="B185" s="8"/>
      <c r="C185" s="8"/>
      <c r="D185" s="12"/>
      <c r="E185" s="8" t="s">
        <v>27</v>
      </c>
      <c r="H185" s="7"/>
    </row>
    <row r="186" spans="1:8" ht="15" thickBot="1" x14ac:dyDescent="0.35">
      <c r="A186" s="3" t="s">
        <v>2</v>
      </c>
      <c r="B186" s="25" t="s">
        <v>3</v>
      </c>
      <c r="C186" s="25" t="s">
        <v>4</v>
      </c>
      <c r="D186" s="5"/>
      <c r="H186" s="12"/>
    </row>
    <row r="187" spans="1:8" ht="14.4" x14ac:dyDescent="0.3">
      <c r="A187" s="18" t="s">
        <v>111</v>
      </c>
      <c r="B187" s="26">
        <v>39309062.310000002</v>
      </c>
      <c r="C187" s="26">
        <v>9394642.5299999993</v>
      </c>
      <c r="D187" s="8"/>
      <c r="E187" s="7"/>
    </row>
    <row r="188" spans="1:8" ht="14.4" x14ac:dyDescent="0.3">
      <c r="A188" s="18" t="s">
        <v>112</v>
      </c>
      <c r="B188" s="26">
        <v>0</v>
      </c>
      <c r="C188" s="26">
        <v>127631.8</v>
      </c>
      <c r="D188" s="8"/>
      <c r="E188" s="26"/>
    </row>
    <row r="189" spans="1:8" ht="14.4" x14ac:dyDescent="0.3">
      <c r="A189" s="47" t="s">
        <v>113</v>
      </c>
      <c r="B189" s="24">
        <f>SUM(B187:B188)</f>
        <v>39309062.310000002</v>
      </c>
      <c r="C189" s="24">
        <f>SUM(C187:C188)</f>
        <v>9522274.3300000001</v>
      </c>
      <c r="D189" s="8"/>
      <c r="E189" s="12"/>
      <c r="G189" s="8"/>
    </row>
    <row r="190" spans="1:8" ht="14.4" x14ac:dyDescent="0.3">
      <c r="A190" s="10"/>
      <c r="B190" s="8"/>
      <c r="C190" s="8"/>
      <c r="D190" s="12"/>
      <c r="E190" s="8"/>
      <c r="G190" s="5"/>
    </row>
    <row r="191" spans="1:8" ht="14.4" x14ac:dyDescent="0.3">
      <c r="A191" s="10"/>
      <c r="B191" s="8"/>
      <c r="C191" s="8"/>
      <c r="D191" s="12"/>
      <c r="E191" s="8"/>
      <c r="G191" s="8"/>
    </row>
    <row r="192" spans="1:8" ht="15.6" x14ac:dyDescent="0.3">
      <c r="A192" s="1" t="s">
        <v>114</v>
      </c>
      <c r="B192" s="8"/>
      <c r="C192" s="8"/>
      <c r="D192" s="12"/>
      <c r="E192" s="8"/>
      <c r="G192" s="8"/>
    </row>
    <row r="193" spans="1:7" ht="4.2" customHeight="1" x14ac:dyDescent="0.3">
      <c r="A193" s="1"/>
      <c r="B193" s="8"/>
      <c r="C193" s="8"/>
      <c r="D193" s="12"/>
      <c r="E193" s="8"/>
      <c r="G193" s="8"/>
    </row>
    <row r="194" spans="1:7" ht="31.2" x14ac:dyDescent="0.3">
      <c r="A194" s="2" t="s">
        <v>115</v>
      </c>
      <c r="B194" s="8"/>
      <c r="C194" s="8"/>
      <c r="D194" s="12"/>
      <c r="E194" s="8"/>
      <c r="G194" s="8"/>
    </row>
    <row r="195" spans="1:7" ht="14.4" x14ac:dyDescent="0.3">
      <c r="A195" s="10"/>
      <c r="B195" s="8"/>
      <c r="C195" s="8"/>
      <c r="D195" s="12"/>
      <c r="E195" s="8"/>
      <c r="G195" s="8"/>
    </row>
    <row r="196" spans="1:7" ht="15" thickBot="1" x14ac:dyDescent="0.35">
      <c r="A196" s="3" t="s">
        <v>2</v>
      </c>
      <c r="B196" s="25" t="s">
        <v>3</v>
      </c>
      <c r="C196" s="25" t="s">
        <v>4</v>
      </c>
      <c r="D196" s="12"/>
      <c r="E196" s="8"/>
      <c r="G196" s="8"/>
    </row>
    <row r="197" spans="1:7" ht="14.4" customHeight="1" x14ac:dyDescent="0.3">
      <c r="A197" s="6" t="s">
        <v>116</v>
      </c>
      <c r="B197" s="7">
        <v>577443</v>
      </c>
      <c r="C197" s="7">
        <v>64357.91</v>
      </c>
      <c r="D197" s="12"/>
      <c r="E197" s="8"/>
      <c r="G197" s="8"/>
    </row>
    <row r="198" spans="1:7" ht="14.4" customHeight="1" x14ac:dyDescent="0.3">
      <c r="A198" s="6" t="s">
        <v>117</v>
      </c>
      <c r="B198" s="7">
        <v>34976.21</v>
      </c>
      <c r="C198" s="7">
        <v>0</v>
      </c>
      <c r="D198" s="12"/>
      <c r="E198" s="8"/>
      <c r="G198" s="8"/>
    </row>
    <row r="199" spans="1:7" ht="14.4" customHeight="1" x14ac:dyDescent="0.3">
      <c r="A199" s="6" t="s">
        <v>118</v>
      </c>
      <c r="B199" s="7">
        <v>26250.47</v>
      </c>
      <c r="C199" s="7">
        <v>0</v>
      </c>
      <c r="D199" s="12"/>
      <c r="E199" s="8"/>
      <c r="G199" s="5"/>
    </row>
    <row r="200" spans="1:7" ht="14.4" customHeight="1" x14ac:dyDescent="0.3">
      <c r="A200" s="6" t="s">
        <v>119</v>
      </c>
      <c r="B200" s="7">
        <v>39886</v>
      </c>
      <c r="C200" s="7">
        <v>1240.83</v>
      </c>
      <c r="D200" s="12"/>
      <c r="E200" s="8"/>
      <c r="G200" s="8"/>
    </row>
    <row r="201" spans="1:7" ht="14.4" customHeight="1" x14ac:dyDescent="0.3">
      <c r="A201" s="8" t="s">
        <v>120</v>
      </c>
      <c r="B201" s="7">
        <v>1783.33</v>
      </c>
      <c r="C201" s="77">
        <v>1783.33</v>
      </c>
      <c r="D201" s="7"/>
      <c r="E201" s="35"/>
      <c r="F201" s="35"/>
      <c r="G201" s="8"/>
    </row>
    <row r="202" spans="1:7" ht="14.4" customHeight="1" x14ac:dyDescent="0.3">
      <c r="A202" s="8" t="s">
        <v>121</v>
      </c>
      <c r="B202" s="7">
        <v>587088.06999999995</v>
      </c>
      <c r="C202" s="77">
        <v>446230.07</v>
      </c>
      <c r="D202" s="7"/>
      <c r="E202" s="35"/>
      <c r="F202" s="35"/>
      <c r="G202" s="8"/>
    </row>
    <row r="203" spans="1:7" ht="14.4" customHeight="1" x14ac:dyDescent="0.3">
      <c r="A203" s="8" t="s">
        <v>122</v>
      </c>
      <c r="B203" s="77">
        <v>0</v>
      </c>
      <c r="C203" s="77">
        <v>102330.42</v>
      </c>
      <c r="D203" s="7"/>
      <c r="E203" s="35"/>
      <c r="F203" s="35"/>
      <c r="G203" s="8"/>
    </row>
    <row r="204" spans="1:7" ht="14.4" customHeight="1" x14ac:dyDescent="0.3">
      <c r="A204" s="8" t="s">
        <v>123</v>
      </c>
      <c r="B204" s="7">
        <v>114681.86</v>
      </c>
      <c r="C204" s="7">
        <v>0</v>
      </c>
      <c r="D204" s="7"/>
      <c r="E204" s="35"/>
      <c r="G204" s="8"/>
    </row>
    <row r="205" spans="1:7" ht="14.4" customHeight="1" x14ac:dyDescent="0.3">
      <c r="A205" s="8" t="s">
        <v>124</v>
      </c>
      <c r="B205" s="7">
        <v>1668969.62</v>
      </c>
      <c r="C205" s="7">
        <v>1158704.01</v>
      </c>
      <c r="D205" s="7"/>
      <c r="E205" s="35"/>
      <c r="G205" s="8"/>
    </row>
    <row r="206" spans="1:7" ht="14.4" customHeight="1" x14ac:dyDescent="0.3">
      <c r="A206" s="8" t="s">
        <v>125</v>
      </c>
      <c r="B206" s="7">
        <v>358.91</v>
      </c>
      <c r="C206" s="7">
        <v>0</v>
      </c>
      <c r="D206" s="12"/>
      <c r="E206" s="35"/>
      <c r="G206" s="8"/>
    </row>
    <row r="207" spans="1:7" ht="14.4" customHeight="1" x14ac:dyDescent="0.3">
      <c r="A207" s="8" t="s">
        <v>126</v>
      </c>
      <c r="B207" s="7">
        <v>19055997.850000001</v>
      </c>
      <c r="C207" s="7">
        <v>13503098.68</v>
      </c>
      <c r="D207" s="78"/>
      <c r="E207" s="30"/>
      <c r="G207" s="8"/>
    </row>
    <row r="208" spans="1:7" ht="14.4" customHeight="1" x14ac:dyDescent="0.3">
      <c r="A208" s="8" t="s">
        <v>127</v>
      </c>
      <c r="B208" s="7">
        <v>1253845.8999999999</v>
      </c>
      <c r="C208" s="7">
        <v>1355273.13</v>
      </c>
      <c r="D208" s="78"/>
      <c r="E208" s="79"/>
      <c r="G208" s="8"/>
    </row>
    <row r="209" spans="1:7" ht="14.4" customHeight="1" x14ac:dyDescent="0.3">
      <c r="A209" s="8" t="s">
        <v>128</v>
      </c>
      <c r="B209" s="7">
        <v>6017.6</v>
      </c>
      <c r="C209" s="7">
        <v>5291.13</v>
      </c>
      <c r="F209" s="8"/>
      <c r="G209" s="5"/>
    </row>
    <row r="210" spans="1:7" ht="14.4" x14ac:dyDescent="0.3">
      <c r="A210" s="10" t="s">
        <v>129</v>
      </c>
      <c r="B210" s="24">
        <f>SUM(B197:B209)</f>
        <v>23367298.82</v>
      </c>
      <c r="C210" s="24">
        <f>SUM(C197:C209)</f>
        <v>16638309.51</v>
      </c>
      <c r="D210" s="80"/>
      <c r="E210" s="5"/>
      <c r="F210" s="8"/>
      <c r="G210" s="8"/>
    </row>
    <row r="211" spans="1:7" ht="14.4" x14ac:dyDescent="0.3">
      <c r="A211" s="10"/>
      <c r="B211" s="81" t="s">
        <v>27</v>
      </c>
      <c r="C211" s="8"/>
      <c r="D211" s="82"/>
      <c r="E211" s="8"/>
      <c r="F211" s="8"/>
      <c r="G211" s="8"/>
    </row>
    <row r="212" spans="1:7" ht="14.4" x14ac:dyDescent="0.3">
      <c r="A212" s="10"/>
      <c r="B212" s="8"/>
      <c r="C212" s="8"/>
      <c r="D212" s="82"/>
      <c r="E212" s="8"/>
      <c r="F212" s="8"/>
      <c r="G212" s="8"/>
    </row>
    <row r="213" spans="1:7" ht="15.6" x14ac:dyDescent="0.3">
      <c r="A213" s="1" t="s">
        <v>130</v>
      </c>
      <c r="B213" s="8"/>
      <c r="C213" s="8"/>
      <c r="D213" s="82"/>
      <c r="E213" s="8"/>
      <c r="F213" s="8"/>
      <c r="G213" s="8"/>
    </row>
    <row r="214" spans="1:7" ht="15.6" x14ac:dyDescent="0.3">
      <c r="A214" s="1"/>
      <c r="B214" s="8"/>
      <c r="C214" s="8"/>
      <c r="D214" s="82"/>
      <c r="E214" s="8"/>
      <c r="F214" s="8"/>
      <c r="G214" s="8"/>
    </row>
    <row r="215" spans="1:7" ht="15.6" x14ac:dyDescent="0.3">
      <c r="A215" s="2" t="s">
        <v>131</v>
      </c>
      <c r="B215" s="8"/>
      <c r="C215" s="8"/>
      <c r="D215" s="82"/>
      <c r="E215" s="8"/>
      <c r="F215" s="8"/>
      <c r="G215" s="8"/>
    </row>
    <row r="216" spans="1:7" ht="15.6" x14ac:dyDescent="0.3">
      <c r="A216" s="2" t="s">
        <v>132</v>
      </c>
      <c r="B216" s="8"/>
      <c r="C216" s="8"/>
      <c r="D216" s="82"/>
      <c r="E216" s="8"/>
      <c r="F216" s="8"/>
      <c r="G216" s="8"/>
    </row>
    <row r="217" spans="1:7" ht="14.4" x14ac:dyDescent="0.3">
      <c r="A217" s="10"/>
      <c r="B217" s="8"/>
      <c r="C217" s="8"/>
      <c r="D217" s="82"/>
      <c r="E217" s="8"/>
      <c r="F217" s="8"/>
      <c r="G217" s="8"/>
    </row>
    <row r="218" spans="1:7" ht="15" thickBot="1" x14ac:dyDescent="0.35">
      <c r="A218" s="3" t="s">
        <v>2</v>
      </c>
      <c r="B218" s="25" t="s">
        <v>3</v>
      </c>
      <c r="C218" s="25" t="s">
        <v>4</v>
      </c>
      <c r="F218" s="5"/>
      <c r="G218" s="8"/>
    </row>
    <row r="219" spans="1:7" ht="14.4" x14ac:dyDescent="0.3">
      <c r="A219" s="18" t="s">
        <v>133</v>
      </c>
      <c r="B219" s="26">
        <v>0</v>
      </c>
      <c r="C219" s="26">
        <v>1692</v>
      </c>
      <c r="F219" s="8"/>
      <c r="G219" s="8"/>
    </row>
    <row r="220" spans="1:7" ht="14.4" x14ac:dyDescent="0.3">
      <c r="A220" s="18" t="s">
        <v>134</v>
      </c>
      <c r="B220" s="26">
        <v>1199029.8899999999</v>
      </c>
      <c r="C220" s="26">
        <v>1199029.8899999999</v>
      </c>
      <c r="F220" s="8"/>
      <c r="G220" s="8"/>
    </row>
    <row r="221" spans="1:7" ht="14.4" x14ac:dyDescent="0.3">
      <c r="A221" s="10" t="s">
        <v>135</v>
      </c>
      <c r="B221" s="24">
        <f>SUM(B219:B220)</f>
        <v>1199029.8899999999</v>
      </c>
      <c r="C221" s="24">
        <f>SUM(C219:C220)</f>
        <v>1200721.8899999999</v>
      </c>
      <c r="F221" s="8"/>
      <c r="G221" s="8"/>
    </row>
    <row r="222" spans="1:7" ht="14.4" x14ac:dyDescent="0.3">
      <c r="A222" s="10"/>
      <c r="B222" s="8"/>
      <c r="C222" s="8"/>
      <c r="D222" s="82"/>
      <c r="E222" s="8"/>
      <c r="F222" s="8"/>
      <c r="G222" s="5"/>
    </row>
    <row r="223" spans="1:7" ht="15.6" x14ac:dyDescent="0.3">
      <c r="A223" s="1" t="s">
        <v>136</v>
      </c>
      <c r="B223" s="8"/>
      <c r="C223" s="8"/>
      <c r="D223" s="82"/>
      <c r="E223" s="8"/>
      <c r="F223" s="8"/>
      <c r="G223" s="8"/>
    </row>
    <row r="224" spans="1:7" ht="14.4" x14ac:dyDescent="0.3">
      <c r="A224" s="10"/>
      <c r="B224" s="8"/>
      <c r="C224" s="8"/>
      <c r="D224" s="82"/>
      <c r="E224" s="8"/>
      <c r="F224" s="8"/>
      <c r="G224" s="8"/>
    </row>
    <row r="225" spans="1:7" ht="14.4" x14ac:dyDescent="0.3">
      <c r="A225" s="17" t="s">
        <v>137</v>
      </c>
      <c r="B225" s="8"/>
      <c r="C225" s="8"/>
      <c r="D225" s="82"/>
      <c r="E225" s="8"/>
      <c r="F225" s="8"/>
      <c r="G225" s="8"/>
    </row>
    <row r="226" spans="1:7" ht="14.4" x14ac:dyDescent="0.3">
      <c r="A226" s="17" t="s">
        <v>138</v>
      </c>
      <c r="B226" s="8"/>
      <c r="C226" s="8"/>
      <c r="D226" s="82"/>
      <c r="E226" s="8"/>
      <c r="F226" s="8"/>
    </row>
    <row r="227" spans="1:7" ht="14.4" x14ac:dyDescent="0.3">
      <c r="A227" s="10"/>
      <c r="B227" s="8"/>
      <c r="C227" s="8"/>
      <c r="D227" s="82"/>
      <c r="E227" s="8"/>
      <c r="F227" s="8"/>
      <c r="G227" s="8"/>
    </row>
    <row r="228" spans="1:7" ht="15" thickBot="1" x14ac:dyDescent="0.35">
      <c r="A228" s="3" t="s">
        <v>2</v>
      </c>
      <c r="B228" s="25" t="s">
        <v>34</v>
      </c>
      <c r="C228" s="25" t="s">
        <v>4</v>
      </c>
      <c r="D228" s="83"/>
      <c r="F228" s="5"/>
      <c r="G228" s="8"/>
    </row>
    <row r="229" spans="1:7" ht="14.4" x14ac:dyDescent="0.3">
      <c r="A229" s="18" t="s">
        <v>139</v>
      </c>
      <c r="B229" s="26">
        <v>627365493</v>
      </c>
      <c r="C229" s="26">
        <v>201420440.88</v>
      </c>
      <c r="D229" s="78"/>
      <c r="F229" s="8"/>
      <c r="G229" s="8"/>
    </row>
    <row r="230" spans="1:7" ht="14.4" x14ac:dyDescent="0.3">
      <c r="A230" s="18" t="s">
        <v>140</v>
      </c>
      <c r="B230" s="26">
        <v>1623336124</v>
      </c>
      <c r="C230" s="26">
        <v>1413906253.1300001</v>
      </c>
      <c r="D230" s="78"/>
      <c r="F230" s="8"/>
      <c r="G230" s="8"/>
    </row>
    <row r="231" spans="1:7" ht="14.4" x14ac:dyDescent="0.3">
      <c r="A231" s="18" t="s">
        <v>141</v>
      </c>
      <c r="B231" s="26">
        <v>-13110919</v>
      </c>
      <c r="C231" s="26">
        <v>8009430.3499999996</v>
      </c>
      <c r="D231" s="78"/>
      <c r="F231" s="8"/>
      <c r="G231" s="8"/>
    </row>
    <row r="232" spans="1:7" ht="14.4" x14ac:dyDescent="0.3">
      <c r="A232" s="10" t="s">
        <v>142</v>
      </c>
      <c r="B232" s="24">
        <f>SUM(B228:B231)</f>
        <v>2237590698</v>
      </c>
      <c r="C232" s="24">
        <f>SUM(C228:C231)</f>
        <v>1623336124.3600001</v>
      </c>
      <c r="D232" s="84"/>
      <c r="F232" s="8"/>
      <c r="G232" s="8"/>
    </row>
    <row r="233" spans="1:7" ht="14.4" x14ac:dyDescent="0.3">
      <c r="A233" s="10"/>
      <c r="B233" s="12"/>
      <c r="C233" s="12"/>
      <c r="D233" s="84"/>
      <c r="F233" s="8"/>
      <c r="G233" s="8"/>
    </row>
    <row r="234" spans="1:7" ht="14.4" x14ac:dyDescent="0.3">
      <c r="A234" s="17" t="s">
        <v>143</v>
      </c>
      <c r="B234" s="12"/>
      <c r="C234" s="12"/>
      <c r="D234" s="84"/>
      <c r="F234" s="8"/>
      <c r="G234" s="8"/>
    </row>
    <row r="235" spans="1:7" ht="14.4" customHeight="1" x14ac:dyDescent="0.3">
      <c r="A235" s="17" t="s">
        <v>144</v>
      </c>
      <c r="B235" s="12"/>
      <c r="C235" s="12"/>
      <c r="D235" s="84"/>
      <c r="F235" s="8"/>
      <c r="G235" s="8"/>
    </row>
    <row r="236" spans="1:7" ht="14.4" x14ac:dyDescent="0.3">
      <c r="A236" s="17"/>
      <c r="B236" s="12"/>
      <c r="C236" s="12"/>
      <c r="D236" s="84"/>
      <c r="F236" s="8"/>
      <c r="G236" s="8"/>
    </row>
    <row r="237" spans="1:7" ht="15.6" x14ac:dyDescent="0.3">
      <c r="A237" s="1" t="s">
        <v>145</v>
      </c>
      <c r="B237" s="12"/>
      <c r="C237" s="12"/>
      <c r="D237" s="84"/>
      <c r="F237" s="8"/>
      <c r="G237" s="8"/>
    </row>
    <row r="238" spans="1:7" ht="14.4" x14ac:dyDescent="0.3">
      <c r="A238" s="10"/>
      <c r="B238" s="12"/>
      <c r="C238" s="12"/>
      <c r="D238" s="84"/>
      <c r="F238" s="8"/>
      <c r="G238" s="8"/>
    </row>
    <row r="239" spans="1:7" ht="14.4" x14ac:dyDescent="0.3">
      <c r="A239" s="17" t="s">
        <v>146</v>
      </c>
      <c r="B239" s="12"/>
      <c r="C239" s="12"/>
      <c r="D239" s="84"/>
      <c r="F239" s="8"/>
      <c r="G239" s="8"/>
    </row>
    <row r="240" spans="1:7" ht="14.4" x14ac:dyDescent="0.3">
      <c r="A240" s="17" t="s">
        <v>147</v>
      </c>
      <c r="B240" s="12"/>
      <c r="C240" s="12"/>
      <c r="D240" s="84"/>
      <c r="F240" s="8"/>
      <c r="G240" s="8"/>
    </row>
    <row r="241" spans="1:7" ht="9.6" customHeight="1" x14ac:dyDescent="0.3">
      <c r="A241" s="10"/>
      <c r="B241" s="12"/>
      <c r="C241" s="12"/>
      <c r="D241" s="84"/>
      <c r="F241" s="8"/>
      <c r="G241" s="8"/>
    </row>
    <row r="242" spans="1:7" ht="15" thickBot="1" x14ac:dyDescent="0.35">
      <c r="A242" s="3" t="s">
        <v>2</v>
      </c>
      <c r="B242" s="25" t="s">
        <v>3</v>
      </c>
      <c r="C242" s="25" t="s">
        <v>4</v>
      </c>
      <c r="D242" s="83"/>
      <c r="F242" s="5"/>
      <c r="G242" s="8"/>
    </row>
    <row r="243" spans="1:7" ht="15" customHeight="1" x14ac:dyDescent="0.3">
      <c r="A243" s="6" t="s">
        <v>148</v>
      </c>
      <c r="B243" s="7">
        <v>1468457004.01</v>
      </c>
      <c r="C243" s="7">
        <v>1064715615.54</v>
      </c>
      <c r="D243" s="82"/>
      <c r="F243" s="8"/>
      <c r="G243" s="8"/>
    </row>
    <row r="244" spans="1:7" ht="14.4" x14ac:dyDescent="0.3">
      <c r="A244" s="6" t="s">
        <v>149</v>
      </c>
      <c r="B244" s="42">
        <v>79000000</v>
      </c>
      <c r="C244" s="42">
        <v>78999999.980000004</v>
      </c>
      <c r="D244" s="82"/>
      <c r="F244" s="8"/>
      <c r="G244" s="8"/>
    </row>
    <row r="245" spans="1:7" ht="14.4" x14ac:dyDescent="0.3">
      <c r="A245" s="6" t="s">
        <v>150</v>
      </c>
      <c r="B245" s="9">
        <v>29069344</v>
      </c>
      <c r="C245" s="9">
        <v>16830180.469999999</v>
      </c>
      <c r="D245" s="82"/>
      <c r="F245" s="8"/>
      <c r="G245" s="8"/>
    </row>
    <row r="246" spans="1:7" ht="18.600000000000001" customHeight="1" x14ac:dyDescent="0.3">
      <c r="A246" s="85" t="s">
        <v>151</v>
      </c>
      <c r="B246" s="86">
        <f>SUM(B243:B245)</f>
        <v>1576526348.01</v>
      </c>
      <c r="C246" s="86">
        <f>SUM(C243:C245)</f>
        <v>1160545795.99</v>
      </c>
      <c r="G246" s="8"/>
    </row>
    <row r="247" spans="1:7" ht="14.4" x14ac:dyDescent="0.3">
      <c r="A247" s="10"/>
      <c r="F247" s="8"/>
      <c r="G247" s="87"/>
    </row>
    <row r="248" spans="1:7" ht="14.4" x14ac:dyDescent="0.3">
      <c r="A248" s="17" t="s">
        <v>152</v>
      </c>
      <c r="F248" s="8"/>
      <c r="G248" s="42"/>
    </row>
    <row r="249" spans="1:7" ht="14.4" x14ac:dyDescent="0.3">
      <c r="A249" s="17" t="s">
        <v>153</v>
      </c>
      <c r="F249" s="8"/>
      <c r="G249" s="42"/>
    </row>
    <row r="250" spans="1:7" ht="14.4" x14ac:dyDescent="0.3">
      <c r="A250" s="10"/>
      <c r="F250" s="8"/>
      <c r="G250" s="42"/>
    </row>
    <row r="251" spans="1:7" ht="15.6" x14ac:dyDescent="0.3">
      <c r="A251" s="1" t="s">
        <v>154</v>
      </c>
      <c r="F251" s="8"/>
      <c r="G251" s="42"/>
    </row>
    <row r="252" spans="1:7" ht="14.4" x14ac:dyDescent="0.3">
      <c r="A252" s="10"/>
      <c r="F252" s="8"/>
      <c r="G252" s="42"/>
    </row>
    <row r="253" spans="1:7" ht="14.4" x14ac:dyDescent="0.3">
      <c r="A253" s="17" t="s">
        <v>155</v>
      </c>
      <c r="F253" s="8"/>
      <c r="G253" s="42"/>
    </row>
    <row r="254" spans="1:7" ht="14.4" x14ac:dyDescent="0.3">
      <c r="A254" s="17" t="s">
        <v>156</v>
      </c>
      <c r="F254" s="8"/>
      <c r="G254" s="42"/>
    </row>
    <row r="255" spans="1:7" ht="14.4" x14ac:dyDescent="0.3">
      <c r="A255" s="10"/>
      <c r="F255" s="8"/>
      <c r="G255" s="42"/>
    </row>
    <row r="256" spans="1:7" ht="15" thickBot="1" x14ac:dyDescent="0.35">
      <c r="A256" s="3" t="s">
        <v>2</v>
      </c>
      <c r="B256" s="25" t="s">
        <v>3</v>
      </c>
      <c r="C256" s="25" t="s">
        <v>4</v>
      </c>
      <c r="D256" s="8"/>
      <c r="E256" s="8"/>
      <c r="G256" s="42"/>
    </row>
    <row r="257" spans="1:7" ht="14.4" x14ac:dyDescent="0.3">
      <c r="A257" s="6" t="s">
        <v>157</v>
      </c>
      <c r="B257" s="26">
        <v>19750000.02</v>
      </c>
      <c r="C257" s="26">
        <v>0</v>
      </c>
      <c r="D257" s="8"/>
      <c r="E257" s="8"/>
      <c r="G257" s="42"/>
    </row>
    <row r="258" spans="1:7" ht="14.4" x14ac:dyDescent="0.3">
      <c r="A258" s="6" t="s">
        <v>158</v>
      </c>
      <c r="B258" s="7">
        <v>59250000.039999999</v>
      </c>
      <c r="C258" s="7">
        <v>78999999.980000004</v>
      </c>
      <c r="D258" s="8"/>
      <c r="E258" s="8"/>
      <c r="G258" s="42"/>
    </row>
    <row r="259" spans="1:7" ht="14.4" x14ac:dyDescent="0.3">
      <c r="A259" s="10" t="s">
        <v>159</v>
      </c>
      <c r="B259" s="24">
        <f>SUM(B257:B258)</f>
        <v>79000000.060000002</v>
      </c>
      <c r="C259" s="24">
        <f>SUM(C257:C258)</f>
        <v>78999999.980000004</v>
      </c>
      <c r="D259" s="8"/>
      <c r="E259" s="8"/>
      <c r="G259" s="42"/>
    </row>
    <row r="260" spans="1:7" ht="14.4" x14ac:dyDescent="0.3">
      <c r="A260" s="10"/>
      <c r="F260" s="8"/>
      <c r="G260" s="42"/>
    </row>
    <row r="261" spans="1:7" ht="14.4" x14ac:dyDescent="0.3">
      <c r="A261" s="10"/>
      <c r="F261" s="8"/>
      <c r="G261" s="42"/>
    </row>
    <row r="262" spans="1:7" ht="15.6" x14ac:dyDescent="0.3">
      <c r="A262" s="1" t="s">
        <v>160</v>
      </c>
      <c r="F262" s="8"/>
      <c r="G262" s="42"/>
    </row>
    <row r="263" spans="1:7" ht="14.4" x14ac:dyDescent="0.3">
      <c r="A263" s="10"/>
      <c r="F263" s="8"/>
      <c r="G263" s="42"/>
    </row>
    <row r="264" spans="1:7" ht="14.4" x14ac:dyDescent="0.3">
      <c r="A264" s="17" t="s">
        <v>161</v>
      </c>
      <c r="F264" s="8"/>
      <c r="G264" s="42"/>
    </row>
    <row r="265" spans="1:7" ht="14.4" x14ac:dyDescent="0.3">
      <c r="A265" s="17" t="s">
        <v>162</v>
      </c>
      <c r="F265" s="8"/>
      <c r="G265" s="42"/>
    </row>
    <row r="266" spans="1:7" ht="14.4" x14ac:dyDescent="0.3">
      <c r="A266" s="10"/>
      <c r="F266" s="8"/>
      <c r="G266" s="42"/>
    </row>
    <row r="267" spans="1:7" ht="14.4" thickBot="1" x14ac:dyDescent="0.3">
      <c r="A267" s="3" t="s">
        <v>2</v>
      </c>
      <c r="B267" s="25" t="s">
        <v>3</v>
      </c>
      <c r="C267" s="25" t="s">
        <v>4</v>
      </c>
      <c r="F267" s="87"/>
      <c r="G267" s="42"/>
    </row>
    <row r="268" spans="1:7" ht="14.4" customHeight="1" x14ac:dyDescent="0.3">
      <c r="A268" s="6" t="s">
        <v>163</v>
      </c>
      <c r="B268" s="7">
        <v>249329</v>
      </c>
      <c r="C268" s="42">
        <v>0</v>
      </c>
      <c r="F268" s="42"/>
      <c r="G268" s="42"/>
    </row>
    <row r="269" spans="1:7" ht="14.4" customHeight="1" x14ac:dyDescent="0.3">
      <c r="A269" s="6" t="s">
        <v>164</v>
      </c>
      <c r="B269" s="7">
        <v>4216000</v>
      </c>
      <c r="C269" s="7">
        <v>4743000</v>
      </c>
      <c r="F269" s="42"/>
      <c r="G269" s="42"/>
    </row>
    <row r="270" spans="1:7" ht="14.4" customHeight="1" x14ac:dyDescent="0.3">
      <c r="A270" s="6" t="s">
        <v>165</v>
      </c>
      <c r="B270" s="7">
        <v>1570000</v>
      </c>
      <c r="C270" s="7">
        <v>1099000</v>
      </c>
      <c r="F270" s="42"/>
      <c r="G270" s="42"/>
    </row>
    <row r="271" spans="1:7" ht="14.4" customHeight="1" x14ac:dyDescent="0.3">
      <c r="A271" s="6" t="s">
        <v>166</v>
      </c>
      <c r="B271" s="7">
        <v>3924000</v>
      </c>
      <c r="C271" s="7">
        <v>1635000</v>
      </c>
      <c r="F271" s="42"/>
      <c r="G271" s="42"/>
    </row>
    <row r="272" spans="1:7" ht="14.4" customHeight="1" x14ac:dyDescent="0.3">
      <c r="A272" s="6" t="s">
        <v>167</v>
      </c>
      <c r="B272" s="7">
        <v>1143000</v>
      </c>
      <c r="C272" s="7">
        <v>762000</v>
      </c>
      <c r="F272" s="42"/>
      <c r="G272" s="42"/>
    </row>
    <row r="273" spans="1:7" ht="14.4" customHeight="1" x14ac:dyDescent="0.3">
      <c r="A273" s="6" t="s">
        <v>168</v>
      </c>
      <c r="B273" s="7">
        <v>3474000</v>
      </c>
      <c r="C273" s="7">
        <v>1737000</v>
      </c>
      <c r="F273" s="42"/>
      <c r="G273" s="42"/>
    </row>
    <row r="274" spans="1:7" ht="14.4" customHeight="1" x14ac:dyDescent="0.3">
      <c r="A274" s="6" t="s">
        <v>169</v>
      </c>
      <c r="B274" s="7">
        <v>1700000</v>
      </c>
      <c r="C274" s="7">
        <v>0</v>
      </c>
      <c r="F274" s="42"/>
      <c r="G274" s="42"/>
    </row>
    <row r="275" spans="1:7" ht="14.4" customHeight="1" x14ac:dyDescent="0.3">
      <c r="A275" s="6" t="s">
        <v>170</v>
      </c>
      <c r="B275" s="7">
        <v>1533000</v>
      </c>
      <c r="C275" s="7">
        <v>4360000</v>
      </c>
      <c r="F275" s="42"/>
      <c r="G275" s="42"/>
    </row>
    <row r="276" spans="1:7" ht="14.4" customHeight="1" x14ac:dyDescent="0.3">
      <c r="A276" s="6" t="s">
        <v>171</v>
      </c>
      <c r="B276" s="7">
        <v>8175000</v>
      </c>
      <c r="C276" s="7">
        <v>0</v>
      </c>
      <c r="F276" s="42"/>
      <c r="G276" s="42"/>
    </row>
    <row r="277" spans="1:7" ht="14.4" customHeight="1" x14ac:dyDescent="0.3">
      <c r="A277" s="6" t="s">
        <v>172</v>
      </c>
      <c r="B277" s="7">
        <v>476000</v>
      </c>
      <c r="C277" s="7">
        <v>273000</v>
      </c>
      <c r="F277" s="42"/>
      <c r="G277" s="42"/>
    </row>
    <row r="278" spans="1:7" ht="14.4" customHeight="1" x14ac:dyDescent="0.3">
      <c r="A278" s="6" t="s">
        <v>173</v>
      </c>
      <c r="B278" s="7">
        <v>670800</v>
      </c>
      <c r="C278" s="7">
        <v>516500</v>
      </c>
      <c r="F278" s="42"/>
      <c r="G278" s="42"/>
    </row>
    <row r="279" spans="1:7" ht="14.4" customHeight="1" x14ac:dyDescent="0.3">
      <c r="A279" s="6" t="s">
        <v>174</v>
      </c>
      <c r="B279" s="7">
        <v>45100</v>
      </c>
      <c r="C279" s="7">
        <v>22900</v>
      </c>
      <c r="F279" s="42"/>
      <c r="G279" s="8"/>
    </row>
    <row r="280" spans="1:7" ht="14.4" customHeight="1" x14ac:dyDescent="0.3">
      <c r="A280" s="6" t="s">
        <v>175</v>
      </c>
      <c r="B280" s="7">
        <v>47300</v>
      </c>
      <c r="C280" s="7">
        <v>70900</v>
      </c>
      <c r="F280" s="42"/>
      <c r="G280" s="8"/>
    </row>
    <row r="281" spans="1:7" ht="14.4" customHeight="1" x14ac:dyDescent="0.3">
      <c r="A281" s="6" t="s">
        <v>176</v>
      </c>
      <c r="B281" s="7">
        <v>140500</v>
      </c>
      <c r="C281" s="7">
        <v>102500</v>
      </c>
      <c r="F281" s="42"/>
      <c r="G281" s="8"/>
    </row>
    <row r="282" spans="1:7" ht="14.4" customHeight="1" x14ac:dyDescent="0.3">
      <c r="A282" s="6" t="s">
        <v>177</v>
      </c>
      <c r="B282" s="7">
        <v>0</v>
      </c>
      <c r="C282" s="7">
        <v>3200</v>
      </c>
      <c r="F282" s="42"/>
      <c r="G282" s="8"/>
    </row>
    <row r="283" spans="1:7" ht="14.4" customHeight="1" x14ac:dyDescent="0.3">
      <c r="A283" s="6" t="s">
        <v>178</v>
      </c>
      <c r="B283" s="7">
        <v>6000</v>
      </c>
      <c r="C283" s="7">
        <v>0</v>
      </c>
      <c r="F283" s="42"/>
      <c r="G283" s="8"/>
    </row>
    <row r="284" spans="1:7" ht="14.4" customHeight="1" x14ac:dyDescent="0.3">
      <c r="A284" s="6" t="s">
        <v>179</v>
      </c>
      <c r="B284" s="7">
        <v>9000</v>
      </c>
      <c r="C284" s="7">
        <v>9000</v>
      </c>
      <c r="F284" s="42"/>
      <c r="G284" s="8"/>
    </row>
    <row r="285" spans="1:7" ht="14.4" customHeight="1" x14ac:dyDescent="0.3">
      <c r="A285" s="6" t="s">
        <v>180</v>
      </c>
      <c r="B285" s="7">
        <v>3000</v>
      </c>
      <c r="C285" s="7">
        <v>21000</v>
      </c>
      <c r="F285" s="42"/>
      <c r="G285" s="8"/>
    </row>
    <row r="286" spans="1:7" ht="14.4" customHeight="1" x14ac:dyDescent="0.3">
      <c r="A286" s="6" t="s">
        <v>181</v>
      </c>
      <c r="B286" s="7">
        <v>3000</v>
      </c>
      <c r="C286" s="7">
        <v>6000</v>
      </c>
      <c r="F286" s="42"/>
      <c r="G286" s="8"/>
    </row>
    <row r="287" spans="1:7" ht="14.4" customHeight="1" x14ac:dyDescent="0.3">
      <c r="A287" s="6" t="s">
        <v>182</v>
      </c>
      <c r="B287" s="7">
        <v>3000</v>
      </c>
      <c r="C287" s="7">
        <v>3000</v>
      </c>
      <c r="F287" s="42"/>
      <c r="G287" s="8"/>
    </row>
    <row r="288" spans="1:7" ht="14.4" customHeight="1" x14ac:dyDescent="0.3">
      <c r="A288" s="6" t="s">
        <v>183</v>
      </c>
      <c r="B288" s="7">
        <v>2100</v>
      </c>
      <c r="C288" s="7">
        <v>4200</v>
      </c>
      <c r="F288" s="42"/>
      <c r="G288" s="8"/>
    </row>
    <row r="289" spans="1:19" ht="14.4" customHeight="1" x14ac:dyDescent="0.3">
      <c r="A289" s="6" t="s">
        <v>184</v>
      </c>
      <c r="B289" s="7">
        <v>2000</v>
      </c>
      <c r="C289" s="7">
        <v>0</v>
      </c>
      <c r="F289" s="42"/>
      <c r="G289" s="8"/>
    </row>
    <row r="290" spans="1:19" ht="14.4" customHeight="1" x14ac:dyDescent="0.3">
      <c r="A290" s="6" t="s">
        <v>185</v>
      </c>
      <c r="B290" s="7">
        <v>1800</v>
      </c>
      <c r="C290" s="7">
        <v>5400</v>
      </c>
      <c r="F290" s="42"/>
      <c r="G290" s="8"/>
    </row>
    <row r="291" spans="1:19" ht="14.4" customHeight="1" x14ac:dyDescent="0.3">
      <c r="A291" s="6" t="s">
        <v>186</v>
      </c>
      <c r="B291" s="7">
        <v>0</v>
      </c>
      <c r="C291" s="7">
        <v>82800</v>
      </c>
      <c r="F291" s="42"/>
      <c r="G291" s="8"/>
    </row>
    <row r="292" spans="1:19" ht="14.4" customHeight="1" x14ac:dyDescent="0.3">
      <c r="A292" s="6" t="s">
        <v>187</v>
      </c>
      <c r="B292" s="7">
        <v>2700</v>
      </c>
      <c r="C292" s="7">
        <v>32400</v>
      </c>
      <c r="F292" s="42"/>
      <c r="G292" s="8"/>
    </row>
    <row r="293" spans="1:19" ht="14.4" customHeight="1" x14ac:dyDescent="0.3">
      <c r="A293" s="6" t="s">
        <v>185</v>
      </c>
      <c r="B293" s="7">
        <v>0</v>
      </c>
      <c r="C293" s="7">
        <v>18000</v>
      </c>
      <c r="F293" s="42"/>
      <c r="G293" s="8"/>
    </row>
    <row r="294" spans="1:19" ht="14.4" customHeight="1" x14ac:dyDescent="0.3">
      <c r="A294" s="6" t="s">
        <v>187</v>
      </c>
      <c r="B294" s="7">
        <v>5400</v>
      </c>
      <c r="C294" s="7">
        <v>0</v>
      </c>
      <c r="F294" s="42"/>
      <c r="G294" s="8"/>
      <c r="L294" s="31"/>
      <c r="M294" s="32"/>
      <c r="N294" s="32"/>
      <c r="P294" s="80"/>
      <c r="Q294" s="32"/>
      <c r="R294" s="32"/>
      <c r="S294" s="80"/>
    </row>
    <row r="295" spans="1:19" ht="14.4" customHeight="1" x14ac:dyDescent="0.3">
      <c r="A295" s="6" t="s">
        <v>188</v>
      </c>
      <c r="B295" s="7">
        <v>3600</v>
      </c>
      <c r="C295" s="7">
        <v>0</v>
      </c>
      <c r="F295" s="42"/>
      <c r="G295" s="8"/>
      <c r="L295" s="6"/>
      <c r="M295" s="35"/>
      <c r="N295" s="35"/>
      <c r="P295" s="7"/>
      <c r="Q295" s="35"/>
      <c r="R295" s="35"/>
      <c r="S295" s="7"/>
    </row>
    <row r="296" spans="1:19" ht="14.4" customHeight="1" x14ac:dyDescent="0.3">
      <c r="A296" s="6" t="s">
        <v>189</v>
      </c>
      <c r="B296" s="7">
        <v>2700</v>
      </c>
      <c r="C296" s="7">
        <v>0</v>
      </c>
      <c r="F296" s="42"/>
      <c r="G296" s="8"/>
      <c r="L296" s="6"/>
      <c r="M296" s="35"/>
      <c r="N296" s="35"/>
      <c r="P296" s="7"/>
      <c r="Q296" s="35"/>
      <c r="R296" s="35"/>
      <c r="S296" s="7"/>
    </row>
    <row r="297" spans="1:19" ht="14.4" customHeight="1" x14ac:dyDescent="0.3">
      <c r="A297" s="6" t="s">
        <v>190</v>
      </c>
      <c r="B297" s="7">
        <v>1661015</v>
      </c>
      <c r="C297" s="7">
        <v>1323380.47</v>
      </c>
      <c r="F297" s="42"/>
      <c r="G297" s="8"/>
      <c r="L297" s="6"/>
      <c r="M297" s="35"/>
      <c r="N297" s="35"/>
      <c r="P297" s="7"/>
      <c r="Q297" s="35"/>
      <c r="R297" s="35"/>
      <c r="S297" s="7"/>
    </row>
    <row r="298" spans="1:19" ht="14.4" x14ac:dyDescent="0.3">
      <c r="A298" s="10" t="s">
        <v>191</v>
      </c>
      <c r="B298" s="24">
        <f>SUM(B267:B297)</f>
        <v>29069344</v>
      </c>
      <c r="C298" s="24">
        <f>SUM(C267:C297)</f>
        <v>16830180.469999999</v>
      </c>
      <c r="F298" s="42"/>
      <c r="G298" s="8"/>
      <c r="L298" s="6"/>
      <c r="M298" s="35"/>
      <c r="N298" s="35"/>
      <c r="P298" s="7"/>
      <c r="Q298" s="35"/>
      <c r="R298" s="35"/>
      <c r="S298" s="7"/>
    </row>
    <row r="299" spans="1:19" ht="14.4" x14ac:dyDescent="0.3">
      <c r="A299" s="10"/>
      <c r="F299" s="8"/>
      <c r="G299" s="8"/>
      <c r="L299" s="6"/>
      <c r="M299" s="35"/>
      <c r="N299" s="35"/>
      <c r="P299" s="7"/>
      <c r="Q299" s="35"/>
      <c r="R299" s="35"/>
      <c r="S299" s="7"/>
    </row>
    <row r="300" spans="1:19" ht="14.4" x14ac:dyDescent="0.3">
      <c r="A300" s="10"/>
      <c r="F300" s="8"/>
      <c r="G300" s="8"/>
      <c r="L300" s="6"/>
      <c r="M300" s="35"/>
      <c r="N300" s="35"/>
      <c r="P300" s="7"/>
      <c r="Q300" s="35"/>
      <c r="R300" s="35"/>
      <c r="S300" s="7"/>
    </row>
    <row r="301" spans="1:19" ht="15.6" x14ac:dyDescent="0.3">
      <c r="A301" s="1" t="s">
        <v>192</v>
      </c>
      <c r="F301" s="8"/>
      <c r="G301" s="8"/>
      <c r="L301" s="6"/>
      <c r="M301" s="35"/>
      <c r="N301" s="35"/>
      <c r="P301" s="7"/>
      <c r="Q301" s="35"/>
      <c r="R301" s="35"/>
      <c r="S301" s="7"/>
    </row>
    <row r="302" spans="1:19" ht="15.6" x14ac:dyDescent="0.3">
      <c r="A302" s="1"/>
      <c r="F302" s="8"/>
      <c r="G302" s="8"/>
      <c r="L302" s="6"/>
      <c r="M302" s="35"/>
      <c r="N302" s="35"/>
      <c r="P302" s="7"/>
      <c r="Q302" s="35"/>
      <c r="R302" s="35"/>
      <c r="S302" s="7"/>
    </row>
    <row r="303" spans="1:19" ht="46.8" x14ac:dyDescent="0.3">
      <c r="A303" s="2" t="s">
        <v>193</v>
      </c>
      <c r="F303" s="8"/>
      <c r="G303" s="8"/>
      <c r="L303" s="6"/>
      <c r="M303" s="35"/>
      <c r="N303" s="35"/>
      <c r="P303" s="7"/>
      <c r="Q303" s="35"/>
      <c r="R303" s="35"/>
      <c r="S303" s="7"/>
    </row>
    <row r="304" spans="1:19" ht="14.4" x14ac:dyDescent="0.3">
      <c r="A304" s="10"/>
      <c r="F304" s="8"/>
      <c r="G304" s="8"/>
      <c r="L304" s="35"/>
      <c r="M304" s="35"/>
      <c r="N304" s="35"/>
      <c r="P304" s="7"/>
      <c r="Q304" s="35"/>
      <c r="R304" s="35"/>
      <c r="S304" s="7"/>
    </row>
    <row r="305" spans="1:19" ht="15" thickBot="1" x14ac:dyDescent="0.35">
      <c r="A305" s="3" t="s">
        <v>2</v>
      </c>
      <c r="B305" s="25" t="s">
        <v>3</v>
      </c>
      <c r="C305" s="25" t="s">
        <v>4</v>
      </c>
      <c r="E305" s="5"/>
      <c r="F305" s="8"/>
      <c r="G305" s="8"/>
      <c r="L305" s="35"/>
      <c r="M305" s="35"/>
      <c r="N305" s="35"/>
      <c r="P305" s="7"/>
      <c r="Q305" s="35"/>
      <c r="R305" s="35"/>
      <c r="S305" s="7"/>
    </row>
    <row r="306" spans="1:19" ht="14.4" x14ac:dyDescent="0.3">
      <c r="A306" s="18" t="s">
        <v>194</v>
      </c>
      <c r="B306" s="7">
        <v>408910010.45999998</v>
      </c>
      <c r="C306" s="7">
        <v>373680843.19</v>
      </c>
      <c r="E306" s="8"/>
      <c r="F306" s="8"/>
      <c r="G306" s="8"/>
      <c r="L306" s="35"/>
      <c r="M306" s="35"/>
      <c r="N306" s="35"/>
      <c r="P306" s="7"/>
      <c r="Q306" s="35"/>
      <c r="R306" s="35"/>
      <c r="S306" s="7"/>
    </row>
    <row r="307" spans="1:19" ht="14.4" x14ac:dyDescent="0.3">
      <c r="A307" s="18" t="s">
        <v>195</v>
      </c>
      <c r="B307" s="7">
        <v>3319461.54</v>
      </c>
      <c r="C307" s="7">
        <v>2051041.85</v>
      </c>
      <c r="E307" s="8"/>
      <c r="F307" s="8"/>
      <c r="G307" s="8"/>
      <c r="L307" s="35"/>
      <c r="M307" s="35"/>
      <c r="N307" s="35"/>
      <c r="P307" s="7"/>
      <c r="Q307" s="35"/>
      <c r="R307" s="35"/>
      <c r="S307" s="7"/>
    </row>
    <row r="308" spans="1:19" ht="14.4" x14ac:dyDescent="0.3">
      <c r="A308" s="18" t="s">
        <v>196</v>
      </c>
      <c r="B308" s="7">
        <v>0</v>
      </c>
      <c r="C308" s="7">
        <v>634148.18000000005</v>
      </c>
      <c r="E308" s="8"/>
      <c r="F308" s="8"/>
      <c r="L308" s="35"/>
      <c r="M308" s="35"/>
      <c r="N308" s="35"/>
      <c r="P308" s="7"/>
      <c r="Q308" s="35"/>
      <c r="R308" s="35"/>
      <c r="S308" s="7"/>
    </row>
    <row r="309" spans="1:19" ht="14.4" x14ac:dyDescent="0.3">
      <c r="A309" s="18" t="s">
        <v>197</v>
      </c>
      <c r="B309" s="7">
        <v>1604824.71</v>
      </c>
      <c r="C309" s="7">
        <v>1029869.9</v>
      </c>
      <c r="E309" s="8"/>
      <c r="F309" s="8"/>
      <c r="G309" s="5"/>
      <c r="L309" s="35"/>
      <c r="M309" s="35"/>
      <c r="N309" s="35"/>
      <c r="P309" s="7"/>
      <c r="Q309" s="35"/>
      <c r="R309" s="35"/>
      <c r="S309" s="7"/>
    </row>
    <row r="310" spans="1:19" ht="14.4" x14ac:dyDescent="0.3">
      <c r="A310" s="18" t="s">
        <v>198</v>
      </c>
      <c r="B310" s="7">
        <v>0</v>
      </c>
      <c r="C310" s="7">
        <v>13275.89</v>
      </c>
      <c r="E310" s="8"/>
      <c r="F310" s="8"/>
      <c r="G310" s="8"/>
      <c r="L310" s="35"/>
      <c r="M310" s="35"/>
      <c r="N310" s="35"/>
      <c r="P310" s="7"/>
      <c r="Q310" s="35"/>
      <c r="R310" s="35"/>
      <c r="S310" s="7"/>
    </row>
    <row r="311" spans="1:19" ht="14.4" x14ac:dyDescent="0.3">
      <c r="A311" s="18" t="s">
        <v>199</v>
      </c>
      <c r="B311" s="7">
        <v>0</v>
      </c>
      <c r="C311" s="7">
        <v>530617.97</v>
      </c>
      <c r="E311" s="8"/>
      <c r="F311" s="8"/>
      <c r="G311" s="8"/>
      <c r="L311" s="35"/>
      <c r="M311" s="35"/>
      <c r="N311" s="35"/>
      <c r="P311" s="7"/>
      <c r="Q311" s="35"/>
      <c r="R311" s="35"/>
      <c r="S311" s="7"/>
    </row>
    <row r="312" spans="1:19" ht="14.4" x14ac:dyDescent="0.3">
      <c r="A312" s="18" t="s">
        <v>200</v>
      </c>
      <c r="B312" s="7">
        <v>0</v>
      </c>
      <c r="C312" s="7">
        <v>23842953.98</v>
      </c>
      <c r="E312" s="8"/>
      <c r="F312" s="8"/>
      <c r="G312" s="8"/>
      <c r="L312" s="35"/>
      <c r="M312" s="35"/>
      <c r="N312" s="35"/>
      <c r="P312" s="7"/>
      <c r="Q312" s="35"/>
      <c r="R312" s="35"/>
      <c r="S312" s="7"/>
    </row>
    <row r="313" spans="1:19" ht="14.4" x14ac:dyDescent="0.3">
      <c r="A313" s="18" t="s">
        <v>201</v>
      </c>
      <c r="B313" s="7">
        <v>25327923.23</v>
      </c>
      <c r="C313" s="7">
        <v>1491180</v>
      </c>
      <c r="E313" s="8"/>
      <c r="F313" s="8"/>
      <c r="G313" s="8"/>
      <c r="L313" s="35"/>
      <c r="M313" s="35"/>
      <c r="N313" s="35"/>
      <c r="P313" s="7"/>
      <c r="Q313" s="35"/>
      <c r="R313" s="35"/>
      <c r="S313" s="7"/>
    </row>
    <row r="314" spans="1:19" ht="14.4" x14ac:dyDescent="0.3">
      <c r="A314" s="18" t="s">
        <v>202</v>
      </c>
      <c r="B314" s="7">
        <v>2974602.61</v>
      </c>
      <c r="C314" s="7">
        <v>1282775.45</v>
      </c>
      <c r="E314" s="8"/>
      <c r="F314" s="8"/>
      <c r="G314" s="8"/>
      <c r="L314" s="35"/>
      <c r="M314" s="35"/>
      <c r="N314" s="35"/>
      <c r="P314" s="7"/>
      <c r="Q314" s="35"/>
      <c r="R314" s="35"/>
      <c r="S314" s="7"/>
    </row>
    <row r="315" spans="1:19" ht="13.8" customHeight="1" x14ac:dyDescent="0.3">
      <c r="A315" s="18" t="s">
        <v>203</v>
      </c>
      <c r="B315" s="7">
        <v>5124788.96</v>
      </c>
      <c r="C315" s="7">
        <v>2496146.7200000002</v>
      </c>
      <c r="E315" s="8"/>
      <c r="F315" s="8"/>
      <c r="G315" s="8"/>
      <c r="L315" s="35"/>
      <c r="M315" s="35"/>
      <c r="N315" s="35"/>
      <c r="P315" s="7"/>
      <c r="Q315" s="35"/>
      <c r="R315" s="35"/>
      <c r="S315" s="7"/>
    </row>
    <row r="316" spans="1:19" ht="14.4" x14ac:dyDescent="0.3">
      <c r="A316" s="18" t="s">
        <v>204</v>
      </c>
      <c r="B316" s="7">
        <v>1761361.28</v>
      </c>
      <c r="C316" s="7">
        <v>0</v>
      </c>
      <c r="E316" s="8"/>
      <c r="F316" s="8"/>
      <c r="G316" s="8"/>
      <c r="L316" s="35"/>
      <c r="M316" s="35"/>
      <c r="N316" s="35"/>
      <c r="P316" s="7"/>
      <c r="Q316" s="35"/>
      <c r="R316" s="35"/>
      <c r="S316" s="7"/>
    </row>
    <row r="317" spans="1:19" ht="12.6" customHeight="1" x14ac:dyDescent="0.3">
      <c r="A317" s="18" t="s">
        <v>205</v>
      </c>
      <c r="B317" s="7">
        <v>0</v>
      </c>
      <c r="C317" s="7">
        <v>1460434.54</v>
      </c>
      <c r="E317" s="8"/>
      <c r="F317" s="8"/>
      <c r="G317" s="8"/>
      <c r="L317" s="35"/>
      <c r="M317" s="35"/>
      <c r="N317" s="35"/>
      <c r="P317" s="7"/>
      <c r="Q317" s="35"/>
      <c r="R317" s="35"/>
      <c r="S317" s="7"/>
    </row>
    <row r="318" spans="1:19" ht="14.4" x14ac:dyDescent="0.3">
      <c r="A318" s="18" t="s">
        <v>206</v>
      </c>
      <c r="B318" s="7">
        <v>10000</v>
      </c>
      <c r="C318" s="7">
        <v>0</v>
      </c>
      <c r="E318" s="8"/>
      <c r="F318" s="8"/>
      <c r="G318" s="8"/>
      <c r="L318" s="35"/>
      <c r="M318" s="35"/>
      <c r="N318" s="35"/>
      <c r="P318" s="7"/>
      <c r="Q318" s="35"/>
      <c r="R318" s="35"/>
      <c r="S318" s="7"/>
    </row>
    <row r="319" spans="1:19" ht="14.4" x14ac:dyDescent="0.3">
      <c r="A319" s="18" t="s">
        <v>207</v>
      </c>
      <c r="B319" s="7">
        <v>13230</v>
      </c>
      <c r="C319" s="7">
        <v>0</v>
      </c>
      <c r="E319" s="8"/>
      <c r="F319" s="8"/>
      <c r="G319" s="8"/>
      <c r="L319" s="35"/>
      <c r="M319" s="35"/>
      <c r="N319" s="35"/>
      <c r="P319" s="7"/>
      <c r="Q319" s="35"/>
      <c r="R319" s="35"/>
      <c r="S319" s="7"/>
    </row>
    <row r="320" spans="1:19" ht="12.6" customHeight="1" x14ac:dyDescent="0.3">
      <c r="A320" s="18" t="s">
        <v>208</v>
      </c>
      <c r="B320" s="7">
        <v>0</v>
      </c>
      <c r="C320" s="7">
        <v>104595</v>
      </c>
      <c r="E320" s="8"/>
      <c r="F320" s="8"/>
      <c r="G320" s="8"/>
      <c r="L320" s="35"/>
      <c r="M320" s="35"/>
      <c r="N320" s="35"/>
      <c r="P320" s="7"/>
      <c r="Q320" s="35"/>
      <c r="R320" s="35"/>
      <c r="S320" s="7"/>
    </row>
    <row r="321" spans="1:19" ht="14.4" x14ac:dyDescent="0.3">
      <c r="A321" s="18" t="s">
        <v>209</v>
      </c>
      <c r="B321" s="7">
        <v>0</v>
      </c>
      <c r="C321" s="7">
        <v>184000</v>
      </c>
      <c r="E321" s="8"/>
      <c r="F321" s="8"/>
      <c r="G321" s="8"/>
      <c r="L321" s="35"/>
      <c r="M321" s="35"/>
      <c r="N321" s="35"/>
      <c r="P321" s="7"/>
      <c r="Q321" s="35"/>
      <c r="R321" s="35"/>
      <c r="S321" s="7"/>
    </row>
    <row r="322" spans="1:19" ht="14.4" x14ac:dyDescent="0.3">
      <c r="A322" s="18" t="s">
        <v>210</v>
      </c>
      <c r="B322" s="7">
        <v>0</v>
      </c>
      <c r="C322" s="7">
        <f>1744155.79+312196</f>
        <v>2056351.79</v>
      </c>
      <c r="E322" s="8"/>
      <c r="F322" s="8"/>
      <c r="G322" s="8"/>
      <c r="L322" s="35"/>
      <c r="M322" s="35"/>
      <c r="N322" s="35"/>
      <c r="P322" s="7"/>
      <c r="Q322" s="35"/>
      <c r="R322" s="35"/>
      <c r="S322" s="7"/>
    </row>
    <row r="323" spans="1:19" ht="14.4" x14ac:dyDescent="0.3">
      <c r="A323" s="18" t="s">
        <v>211</v>
      </c>
      <c r="B323" s="7">
        <v>35609264.350000001</v>
      </c>
      <c r="C323" s="7">
        <v>33135231.309999999</v>
      </c>
      <c r="E323" s="8"/>
      <c r="F323" s="8"/>
      <c r="G323" s="8"/>
      <c r="L323" s="35"/>
      <c r="M323" s="35"/>
      <c r="N323" s="35"/>
      <c r="P323" s="7"/>
      <c r="Q323" s="35"/>
      <c r="R323" s="35"/>
      <c r="S323" s="7"/>
    </row>
    <row r="324" spans="1:19" ht="14.4" x14ac:dyDescent="0.3">
      <c r="A324" s="18" t="s">
        <v>212</v>
      </c>
      <c r="B324" s="7">
        <v>101610246.19</v>
      </c>
      <c r="C324" s="7">
        <v>156275685.5</v>
      </c>
      <c r="E324" s="8"/>
      <c r="F324" s="8"/>
      <c r="L324" s="35"/>
      <c r="M324" s="35"/>
      <c r="N324" s="35"/>
      <c r="P324" s="7"/>
      <c r="Q324" s="35"/>
      <c r="R324" s="35"/>
      <c r="S324" s="7"/>
    </row>
    <row r="325" spans="1:19" ht="14.4" x14ac:dyDescent="0.3">
      <c r="A325" s="18" t="s">
        <v>213</v>
      </c>
      <c r="B325" s="7">
        <v>61096330.390000001</v>
      </c>
      <c r="C325" s="7">
        <v>86789301.030000001</v>
      </c>
      <c r="E325" s="8"/>
      <c r="F325" s="8"/>
      <c r="G325" s="5"/>
      <c r="L325" s="35"/>
      <c r="M325" s="35"/>
      <c r="N325" s="35"/>
      <c r="P325" s="7"/>
      <c r="Q325" s="35"/>
      <c r="R325" s="35"/>
      <c r="S325" s="7"/>
    </row>
    <row r="326" spans="1:19" ht="14.4" x14ac:dyDescent="0.3">
      <c r="A326" s="18" t="s">
        <v>214</v>
      </c>
      <c r="B326" s="7">
        <v>14586559.140000001</v>
      </c>
      <c r="C326" s="7">
        <v>12838077.529999999</v>
      </c>
      <c r="E326" s="8"/>
      <c r="F326" s="8"/>
      <c r="G326" s="8"/>
      <c r="L326" s="35"/>
      <c r="M326" s="35"/>
      <c r="N326" s="35"/>
      <c r="P326" s="7"/>
      <c r="Q326" s="35"/>
      <c r="R326" s="35"/>
      <c r="S326" s="7"/>
    </row>
    <row r="327" spans="1:19" ht="14.4" x14ac:dyDescent="0.3">
      <c r="A327" s="18" t="s">
        <v>215</v>
      </c>
      <c r="B327" s="7">
        <v>3073000</v>
      </c>
      <c r="C327" s="7">
        <v>0</v>
      </c>
      <c r="E327" s="8"/>
      <c r="F327" s="8"/>
      <c r="G327" s="8"/>
      <c r="L327" s="35"/>
      <c r="M327" s="35"/>
      <c r="N327" s="35"/>
      <c r="P327" s="7"/>
      <c r="Q327" s="35"/>
      <c r="R327" s="35"/>
      <c r="S327" s="7"/>
    </row>
    <row r="328" spans="1:19" ht="14.4" x14ac:dyDescent="0.3">
      <c r="A328" s="88" t="s">
        <v>216</v>
      </c>
      <c r="B328" s="7">
        <v>26123412.77</v>
      </c>
      <c r="C328" s="7">
        <f>24171538.06-19846</f>
        <v>24151692.059999999</v>
      </c>
      <c r="E328" s="8"/>
      <c r="G328" s="8"/>
      <c r="L328" s="35"/>
      <c r="M328" s="35"/>
      <c r="N328" s="35"/>
      <c r="P328" s="7"/>
      <c r="Q328" s="35"/>
      <c r="R328" s="35"/>
      <c r="S328" s="7"/>
    </row>
    <row r="329" spans="1:19" ht="14.4" x14ac:dyDescent="0.3">
      <c r="A329" s="18" t="s">
        <v>217</v>
      </c>
      <c r="B329" s="7">
        <v>19203.830000000002</v>
      </c>
      <c r="C329" s="7">
        <v>0</v>
      </c>
      <c r="E329" s="8"/>
      <c r="F329" s="5"/>
      <c r="G329" s="8"/>
      <c r="L329" s="35"/>
      <c r="M329" s="35"/>
      <c r="N329" s="35"/>
      <c r="P329" s="7"/>
      <c r="Q329" s="35"/>
      <c r="R329" s="35"/>
      <c r="S329" s="7"/>
    </row>
    <row r="330" spans="1:19" ht="14.4" x14ac:dyDescent="0.3">
      <c r="A330" s="18" t="s">
        <v>218</v>
      </c>
      <c r="B330" s="7">
        <v>398076.19</v>
      </c>
      <c r="C330" s="7">
        <v>129094.72</v>
      </c>
      <c r="E330" s="8"/>
      <c r="F330" s="8"/>
      <c r="G330" s="8"/>
      <c r="L330" s="35"/>
      <c r="M330" s="35"/>
      <c r="N330" s="35"/>
      <c r="P330" s="7"/>
      <c r="Q330" s="35"/>
      <c r="R330" s="35"/>
      <c r="S330" s="7"/>
    </row>
    <row r="331" spans="1:19" ht="14.4" x14ac:dyDescent="0.3">
      <c r="A331" s="88" t="s">
        <v>219</v>
      </c>
      <c r="B331" s="7">
        <v>28319364.129999999</v>
      </c>
      <c r="C331" s="7">
        <v>26158728.5</v>
      </c>
      <c r="E331" s="8"/>
      <c r="F331" s="8"/>
      <c r="G331" s="8"/>
      <c r="L331" s="35"/>
      <c r="M331" s="35"/>
      <c r="N331" s="35"/>
      <c r="P331" s="7"/>
      <c r="Q331" s="35"/>
      <c r="R331" s="35"/>
      <c r="S331" s="7"/>
    </row>
    <row r="332" spans="1:19" ht="15" customHeight="1" x14ac:dyDescent="0.3">
      <c r="A332" s="18" t="s">
        <v>220</v>
      </c>
      <c r="B332" s="7">
        <v>3149755.57</v>
      </c>
      <c r="C332" s="7">
        <f>2976539+4203.68</f>
        <v>2980742.68</v>
      </c>
      <c r="E332" s="8"/>
      <c r="F332" s="8"/>
      <c r="G332" s="8"/>
      <c r="L332" s="35"/>
      <c r="M332" s="35"/>
      <c r="N332" s="35"/>
      <c r="P332" s="7"/>
      <c r="Q332" s="35"/>
      <c r="R332" s="35"/>
      <c r="S332" s="7"/>
    </row>
    <row r="333" spans="1:19" ht="14.4" x14ac:dyDescent="0.3">
      <c r="A333" s="10" t="s">
        <v>221</v>
      </c>
      <c r="B333" s="24">
        <f>SUM(B306:B332)</f>
        <v>723031415.35000002</v>
      </c>
      <c r="C333" s="24">
        <f>SUM(C306:C332)</f>
        <v>753316787.78999996</v>
      </c>
      <c r="E333" s="8"/>
      <c r="F333" s="8"/>
      <c r="G333" s="8"/>
      <c r="L333" s="35"/>
      <c r="M333" s="35"/>
      <c r="N333" s="35"/>
      <c r="P333" s="7"/>
      <c r="Q333" s="35"/>
      <c r="R333" s="35"/>
      <c r="S333" s="7"/>
    </row>
    <row r="334" spans="1:19" ht="14.4" x14ac:dyDescent="0.3">
      <c r="A334" s="10"/>
      <c r="B334" s="12"/>
      <c r="C334" s="12"/>
      <c r="E334" s="8"/>
      <c r="F334" s="8"/>
      <c r="G334" s="8"/>
      <c r="L334" s="35"/>
      <c r="M334" s="35"/>
      <c r="N334" s="35"/>
      <c r="P334" s="7"/>
      <c r="Q334" s="35"/>
      <c r="R334" s="35"/>
      <c r="S334" s="7"/>
    </row>
    <row r="335" spans="1:19" ht="9" customHeight="1" x14ac:dyDescent="0.3">
      <c r="A335" s="10"/>
      <c r="B335" s="12"/>
      <c r="C335" s="12"/>
      <c r="E335" s="8"/>
      <c r="F335" s="8"/>
      <c r="G335" s="8"/>
      <c r="L335" s="35"/>
      <c r="M335" s="35"/>
      <c r="N335" s="35"/>
      <c r="P335" s="7"/>
      <c r="Q335" s="35"/>
      <c r="R335" s="35"/>
      <c r="S335" s="7"/>
    </row>
    <row r="336" spans="1:19" ht="15.6" x14ac:dyDescent="0.3">
      <c r="A336" s="1" t="s">
        <v>222</v>
      </c>
      <c r="B336" s="12"/>
      <c r="C336" s="12"/>
      <c r="E336" s="8"/>
      <c r="F336" s="8"/>
      <c r="L336" s="35"/>
      <c r="M336" s="35"/>
      <c r="N336" s="35"/>
      <c r="P336" s="7"/>
      <c r="Q336" s="35"/>
      <c r="R336" s="35"/>
      <c r="S336" s="7"/>
    </row>
    <row r="337" spans="1:19" ht="14.4" x14ac:dyDescent="0.3">
      <c r="A337" s="10"/>
      <c r="B337" s="12"/>
      <c r="C337" s="12"/>
      <c r="E337" s="8"/>
      <c r="F337" s="8"/>
      <c r="L337" s="35"/>
      <c r="M337" s="35"/>
      <c r="N337" s="35"/>
      <c r="P337" s="7"/>
      <c r="Q337" s="35"/>
      <c r="R337" s="35"/>
      <c r="S337" s="7"/>
    </row>
    <row r="338" spans="1:19" ht="14.4" x14ac:dyDescent="0.3">
      <c r="A338" s="17" t="s">
        <v>223</v>
      </c>
      <c r="B338" s="12"/>
      <c r="C338" s="12"/>
      <c r="E338" s="8"/>
      <c r="F338" s="8"/>
      <c r="L338" s="35"/>
      <c r="M338" s="35"/>
      <c r="N338" s="35"/>
      <c r="P338" s="7"/>
      <c r="Q338" s="35"/>
      <c r="R338" s="35"/>
      <c r="S338" s="7"/>
    </row>
    <row r="339" spans="1:19" ht="14.4" x14ac:dyDescent="0.3">
      <c r="A339" s="17" t="s">
        <v>224</v>
      </c>
      <c r="B339" s="12"/>
      <c r="C339" s="12"/>
      <c r="E339" s="8"/>
      <c r="F339" s="8"/>
      <c r="L339" s="35"/>
      <c r="M339" s="35"/>
      <c r="N339" s="35"/>
      <c r="P339" s="7"/>
      <c r="Q339" s="35"/>
      <c r="R339" s="35"/>
      <c r="S339" s="7"/>
    </row>
    <row r="340" spans="1:19" ht="14.4" x14ac:dyDescent="0.3">
      <c r="A340" s="17"/>
      <c r="B340" s="12"/>
      <c r="C340" s="12"/>
      <c r="E340" s="8"/>
      <c r="F340" s="8"/>
      <c r="L340" s="35"/>
      <c r="M340" s="35"/>
      <c r="N340" s="35"/>
      <c r="P340" s="7"/>
      <c r="Q340" s="35"/>
      <c r="R340" s="35"/>
      <c r="S340" s="7"/>
    </row>
    <row r="341" spans="1:19" ht="15" thickBot="1" x14ac:dyDescent="0.35">
      <c r="A341" s="3" t="s">
        <v>2</v>
      </c>
      <c r="B341" s="25" t="s">
        <v>3</v>
      </c>
      <c r="C341" s="25" t="s">
        <v>4</v>
      </c>
      <c r="E341" s="5"/>
      <c r="F341" s="8"/>
      <c r="L341" s="35"/>
      <c r="M341" s="35"/>
      <c r="N341" s="35"/>
      <c r="P341" s="7"/>
      <c r="Q341" s="35"/>
      <c r="R341" s="35"/>
      <c r="S341" s="7"/>
    </row>
    <row r="342" spans="1:19" ht="14.4" x14ac:dyDescent="0.3">
      <c r="A342" s="18" t="s">
        <v>225</v>
      </c>
      <c r="B342" s="7">
        <v>401250</v>
      </c>
      <c r="C342" s="7">
        <v>20025131.390000001</v>
      </c>
      <c r="E342" s="8"/>
      <c r="F342" s="8"/>
      <c r="L342" s="35"/>
      <c r="M342" s="35"/>
      <c r="N342" s="35"/>
      <c r="P342" s="7"/>
      <c r="Q342" s="35"/>
      <c r="R342" s="35"/>
      <c r="S342" s="7"/>
    </row>
    <row r="343" spans="1:19" ht="14.4" x14ac:dyDescent="0.3">
      <c r="A343" s="18" t="s">
        <v>226</v>
      </c>
      <c r="B343" s="7">
        <v>0</v>
      </c>
      <c r="C343" s="7">
        <v>30000</v>
      </c>
      <c r="E343" s="8"/>
      <c r="F343" s="8"/>
      <c r="L343" s="34"/>
      <c r="M343" s="35"/>
      <c r="N343" s="35"/>
      <c r="P343" s="7"/>
      <c r="Q343" s="35"/>
      <c r="R343" s="35"/>
      <c r="S343" s="7"/>
    </row>
    <row r="344" spans="1:19" ht="14.4" x14ac:dyDescent="0.3">
      <c r="A344" s="18" t="s">
        <v>227</v>
      </c>
      <c r="B344" s="7">
        <v>277000</v>
      </c>
      <c r="C344" s="7">
        <v>442706</v>
      </c>
      <c r="E344" s="8"/>
      <c r="L344" s="89"/>
      <c r="M344" s="35"/>
      <c r="N344" s="35"/>
      <c r="P344" s="12"/>
      <c r="Q344" s="35"/>
      <c r="R344" s="35"/>
      <c r="S344" s="12"/>
    </row>
    <row r="345" spans="1:19" ht="14.4" x14ac:dyDescent="0.3">
      <c r="A345" s="18" t="s">
        <v>228</v>
      </c>
      <c r="B345" s="7">
        <v>1921418</v>
      </c>
      <c r="C345" s="7">
        <v>4972785.62</v>
      </c>
      <c r="E345" s="8"/>
      <c r="F345" s="5"/>
    </row>
    <row r="346" spans="1:19" ht="14.4" x14ac:dyDescent="0.3">
      <c r="A346" s="18" t="s">
        <v>229</v>
      </c>
      <c r="B346" s="7">
        <v>1719043</v>
      </c>
      <c r="C346" s="7">
        <v>1378409.87</v>
      </c>
      <c r="E346" s="8"/>
      <c r="F346" s="8"/>
    </row>
    <row r="347" spans="1:19" ht="14.4" x14ac:dyDescent="0.3">
      <c r="A347" s="18" t="s">
        <v>230</v>
      </c>
      <c r="B347" s="7">
        <v>3866.55</v>
      </c>
      <c r="C347" s="7">
        <v>852184.06</v>
      </c>
      <c r="E347" s="8"/>
      <c r="F347" s="8"/>
      <c r="I347" s="5"/>
    </row>
    <row r="348" spans="1:19" ht="14.4" x14ac:dyDescent="0.3">
      <c r="A348" s="18" t="s">
        <v>231</v>
      </c>
      <c r="B348" s="7">
        <v>0</v>
      </c>
      <c r="C348" s="7">
        <v>93400</v>
      </c>
      <c r="E348" s="8"/>
      <c r="F348" s="8"/>
      <c r="I348" s="90"/>
    </row>
    <row r="349" spans="1:19" ht="14.4" x14ac:dyDescent="0.3">
      <c r="A349" s="10" t="s">
        <v>232</v>
      </c>
      <c r="B349" s="24">
        <f>SUM(B342:B348)</f>
        <v>4322577.55</v>
      </c>
      <c r="C349" s="24">
        <f>SUM(C342:C348)</f>
        <v>27794616.940000001</v>
      </c>
      <c r="E349" s="8"/>
      <c r="F349" s="8"/>
      <c r="I349" s="90"/>
    </row>
    <row r="350" spans="1:19" ht="14.4" x14ac:dyDescent="0.3">
      <c r="A350" s="17"/>
      <c r="B350" s="12"/>
      <c r="C350" s="12"/>
      <c r="E350" s="8"/>
      <c r="F350" s="8"/>
      <c r="I350" s="90"/>
    </row>
    <row r="351" spans="1:19" ht="15.6" x14ac:dyDescent="0.3">
      <c r="A351" s="1" t="s">
        <v>233</v>
      </c>
      <c r="B351" s="12"/>
      <c r="C351" s="12"/>
      <c r="E351" s="8"/>
      <c r="F351" s="8"/>
      <c r="I351" s="90"/>
    </row>
    <row r="352" spans="1:19" ht="14.4" x14ac:dyDescent="0.3">
      <c r="A352" s="10"/>
      <c r="B352" s="12"/>
      <c r="C352" s="12"/>
      <c r="E352" s="8"/>
      <c r="F352" s="8"/>
      <c r="I352" s="90"/>
    </row>
    <row r="353" spans="1:9" ht="14.4" x14ac:dyDescent="0.3">
      <c r="A353" s="17" t="s">
        <v>234</v>
      </c>
      <c r="B353" s="12"/>
      <c r="C353" s="12"/>
      <c r="E353" s="8"/>
      <c r="F353" s="8"/>
      <c r="I353" s="90"/>
    </row>
    <row r="354" spans="1:9" ht="14.4" x14ac:dyDescent="0.3">
      <c r="A354" s="17" t="s">
        <v>235</v>
      </c>
      <c r="B354" s="12"/>
      <c r="C354" s="12"/>
      <c r="E354" s="8"/>
      <c r="F354" s="8"/>
      <c r="I354" s="90"/>
    </row>
    <row r="355" spans="1:9" ht="14.4" x14ac:dyDescent="0.3">
      <c r="A355" s="10"/>
      <c r="B355" s="12"/>
      <c r="C355" s="12"/>
      <c r="E355" s="8"/>
      <c r="F355" s="8"/>
      <c r="I355" s="90"/>
    </row>
    <row r="356" spans="1:9" ht="15" thickBot="1" x14ac:dyDescent="0.35">
      <c r="A356" s="3" t="s">
        <v>2</v>
      </c>
      <c r="B356" s="25" t="s">
        <v>3</v>
      </c>
      <c r="C356" s="25" t="s">
        <v>4</v>
      </c>
      <c r="I356" s="90"/>
    </row>
    <row r="357" spans="1:9" ht="14.4" x14ac:dyDescent="0.3">
      <c r="A357" s="6" t="s">
        <v>236</v>
      </c>
      <c r="B357" s="7">
        <v>110328.89</v>
      </c>
      <c r="C357" s="7">
        <v>762620.97</v>
      </c>
      <c r="I357" s="90"/>
    </row>
    <row r="358" spans="1:9" ht="14.4" x14ac:dyDescent="0.3">
      <c r="A358" s="6" t="s">
        <v>237</v>
      </c>
      <c r="B358" s="7">
        <v>2470427.88</v>
      </c>
      <c r="C358" s="7">
        <v>3843089.34</v>
      </c>
      <c r="I358" s="90"/>
    </row>
    <row r="359" spans="1:9" ht="14.4" x14ac:dyDescent="0.3">
      <c r="A359" s="6" t="s">
        <v>238</v>
      </c>
      <c r="B359" s="7">
        <v>1561511.51</v>
      </c>
      <c r="C359" s="7">
        <v>884158.61</v>
      </c>
      <c r="I359" s="90"/>
    </row>
    <row r="360" spans="1:9" ht="14.4" x14ac:dyDescent="0.3">
      <c r="A360" s="6" t="s">
        <v>239</v>
      </c>
      <c r="B360" s="7">
        <v>117332</v>
      </c>
      <c r="C360" s="7">
        <v>63788.65</v>
      </c>
      <c r="I360" s="90"/>
    </row>
    <row r="361" spans="1:9" ht="14.4" x14ac:dyDescent="0.3">
      <c r="A361" s="6" t="s">
        <v>240</v>
      </c>
      <c r="B361" s="7">
        <v>3852</v>
      </c>
      <c r="C361" s="7">
        <v>6076</v>
      </c>
      <c r="I361" s="90"/>
    </row>
    <row r="362" spans="1:9" ht="14.4" x14ac:dyDescent="0.3">
      <c r="A362" s="6" t="s">
        <v>241</v>
      </c>
      <c r="B362" s="7">
        <v>0</v>
      </c>
      <c r="C362" s="7">
        <v>375</v>
      </c>
      <c r="I362" s="90"/>
    </row>
    <row r="363" spans="1:9" ht="14.4" x14ac:dyDescent="0.3">
      <c r="A363" s="6" t="s">
        <v>242</v>
      </c>
      <c r="B363" s="7">
        <v>193733.9</v>
      </c>
      <c r="C363" s="7">
        <v>134933.5</v>
      </c>
      <c r="I363" s="90"/>
    </row>
    <row r="364" spans="1:9" ht="14.4" x14ac:dyDescent="0.3">
      <c r="A364" s="6" t="s">
        <v>243</v>
      </c>
      <c r="B364" s="7">
        <v>0</v>
      </c>
      <c r="C364" s="7">
        <v>31447.23</v>
      </c>
      <c r="I364" s="90"/>
    </row>
    <row r="365" spans="1:9" ht="14.4" x14ac:dyDescent="0.3">
      <c r="A365" s="6" t="s">
        <v>244</v>
      </c>
      <c r="B365" s="7">
        <v>149962.5</v>
      </c>
      <c r="C365" s="7">
        <v>177645.91</v>
      </c>
      <c r="I365" s="90"/>
    </row>
    <row r="366" spans="1:9" ht="14.4" x14ac:dyDescent="0.3">
      <c r="A366" s="6" t="s">
        <v>245</v>
      </c>
      <c r="B366" s="7">
        <v>468410.39</v>
      </c>
      <c r="C366" s="7">
        <v>51640.639999999999</v>
      </c>
      <c r="I366" s="90"/>
    </row>
    <row r="367" spans="1:9" ht="14.4" x14ac:dyDescent="0.3">
      <c r="A367" s="6" t="s">
        <v>246</v>
      </c>
      <c r="B367" s="7">
        <v>1137040.24</v>
      </c>
      <c r="C367" s="7">
        <v>334637</v>
      </c>
      <c r="I367" s="90"/>
    </row>
    <row r="368" spans="1:9" ht="14.4" x14ac:dyDescent="0.3">
      <c r="A368" s="6" t="s">
        <v>247</v>
      </c>
      <c r="B368" s="7">
        <v>1600735.84</v>
      </c>
      <c r="C368" s="7">
        <v>2186957.34</v>
      </c>
      <c r="I368" s="90"/>
    </row>
    <row r="369" spans="1:9" ht="14.4" x14ac:dyDescent="0.3">
      <c r="A369" s="6" t="s">
        <v>248</v>
      </c>
      <c r="B369" s="7">
        <v>309765.84999999998</v>
      </c>
      <c r="C369" s="7">
        <v>451397.78</v>
      </c>
      <c r="I369" s="90"/>
    </row>
    <row r="370" spans="1:9" ht="14.4" x14ac:dyDescent="0.3">
      <c r="A370" s="6" t="s">
        <v>249</v>
      </c>
      <c r="B370" s="7">
        <v>4406911.9400000004</v>
      </c>
      <c r="C370" s="7">
        <v>3353919.24</v>
      </c>
      <c r="I370" s="90"/>
    </row>
    <row r="371" spans="1:9" ht="14.4" x14ac:dyDescent="0.3">
      <c r="A371" s="6" t="s">
        <v>250</v>
      </c>
      <c r="B371" s="7">
        <v>7777541.2199999997</v>
      </c>
      <c r="C371" s="7">
        <v>6646934.4000000004</v>
      </c>
      <c r="I371" s="90"/>
    </row>
    <row r="372" spans="1:9" ht="14.4" x14ac:dyDescent="0.3">
      <c r="A372" s="6" t="s">
        <v>251</v>
      </c>
      <c r="B372" s="7">
        <v>56015.71</v>
      </c>
      <c r="C372" s="7">
        <v>32901.31</v>
      </c>
      <c r="G372" s="8"/>
      <c r="I372" s="90"/>
    </row>
    <row r="373" spans="1:9" ht="14.4" x14ac:dyDescent="0.3">
      <c r="A373" s="6" t="s">
        <v>252</v>
      </c>
      <c r="B373" s="7">
        <v>138270.79999999999</v>
      </c>
      <c r="C373" s="7">
        <v>712</v>
      </c>
      <c r="G373" s="8"/>
      <c r="I373" s="90"/>
    </row>
    <row r="374" spans="1:9" ht="14.4" customHeight="1" x14ac:dyDescent="0.3">
      <c r="A374" s="6" t="s">
        <v>253</v>
      </c>
      <c r="B374" s="7">
        <v>0</v>
      </c>
      <c r="C374" s="7">
        <v>78841.97</v>
      </c>
      <c r="G374" s="8"/>
      <c r="I374" s="90"/>
    </row>
    <row r="375" spans="1:9" ht="14.4" x14ac:dyDescent="0.3">
      <c r="A375" s="6" t="s">
        <v>254</v>
      </c>
      <c r="B375" s="7">
        <v>83785.42</v>
      </c>
      <c r="C375" s="7">
        <v>9673.7999999999993</v>
      </c>
      <c r="G375" s="8"/>
      <c r="I375" s="90"/>
    </row>
    <row r="376" spans="1:9" ht="14.4" x14ac:dyDescent="0.3">
      <c r="A376" s="6" t="s">
        <v>255</v>
      </c>
      <c r="B376" s="7">
        <v>354476.05</v>
      </c>
      <c r="C376" s="7">
        <v>487078.08</v>
      </c>
      <c r="G376" s="8"/>
      <c r="I376" s="90"/>
    </row>
    <row r="377" spans="1:9" ht="14.4" x14ac:dyDescent="0.3">
      <c r="A377" s="6" t="s">
        <v>256</v>
      </c>
      <c r="B377" s="7">
        <v>182923.59</v>
      </c>
      <c r="C377" s="7">
        <v>98718.2</v>
      </c>
      <c r="G377" s="8"/>
      <c r="I377" s="90"/>
    </row>
    <row r="378" spans="1:9" ht="13.8" customHeight="1" x14ac:dyDescent="0.3">
      <c r="A378" s="6" t="s">
        <v>257</v>
      </c>
      <c r="B378" s="7">
        <v>112625.8</v>
      </c>
      <c r="C378" s="7">
        <v>45608.55</v>
      </c>
      <c r="G378" s="8"/>
      <c r="I378" s="90"/>
    </row>
    <row r="379" spans="1:9" ht="14.4" x14ac:dyDescent="0.3">
      <c r="A379" s="6" t="s">
        <v>258</v>
      </c>
      <c r="B379" s="7">
        <v>0</v>
      </c>
      <c r="C379" s="7">
        <v>60180</v>
      </c>
      <c r="G379" s="5"/>
      <c r="I379" s="90"/>
    </row>
    <row r="380" spans="1:9" ht="14.4" x14ac:dyDescent="0.3">
      <c r="A380" s="6" t="s">
        <v>259</v>
      </c>
      <c r="B380" s="7">
        <v>1223972.05</v>
      </c>
      <c r="C380" s="7">
        <v>626965.65</v>
      </c>
      <c r="G380" s="91"/>
    </row>
    <row r="381" spans="1:9" ht="14.4" x14ac:dyDescent="0.3">
      <c r="A381" s="6" t="s">
        <v>260</v>
      </c>
      <c r="B381" s="7">
        <v>574243.82999999996</v>
      </c>
      <c r="C381" s="7">
        <v>23946.77</v>
      </c>
      <c r="G381" s="8"/>
    </row>
    <row r="382" spans="1:9" ht="14.4" x14ac:dyDescent="0.3">
      <c r="A382" s="6" t="s">
        <v>261</v>
      </c>
      <c r="B382" s="7">
        <v>1605184.44</v>
      </c>
      <c r="C382" s="7">
        <v>554567.16</v>
      </c>
    </row>
    <row r="383" spans="1:9" ht="14.4" x14ac:dyDescent="0.3">
      <c r="A383" s="6" t="s">
        <v>262</v>
      </c>
      <c r="B383" s="7">
        <v>2976737.19</v>
      </c>
      <c r="C383" s="7">
        <v>1008390.18</v>
      </c>
    </row>
    <row r="384" spans="1:9" ht="14.4" x14ac:dyDescent="0.3">
      <c r="A384" s="6" t="s">
        <v>263</v>
      </c>
      <c r="B384" s="7">
        <v>468657.25</v>
      </c>
      <c r="C384" s="7">
        <v>223060.75</v>
      </c>
      <c r="G384" s="8"/>
    </row>
    <row r="385" spans="1:9" ht="14.4" x14ac:dyDescent="0.3">
      <c r="A385" s="6" t="s">
        <v>264</v>
      </c>
      <c r="B385" s="7">
        <v>958597.09</v>
      </c>
      <c r="C385" s="7">
        <v>392419.57</v>
      </c>
    </row>
    <row r="386" spans="1:9" ht="14.4" x14ac:dyDescent="0.3">
      <c r="A386" s="6" t="s">
        <v>265</v>
      </c>
      <c r="B386" s="7">
        <v>94448.62</v>
      </c>
      <c r="C386" s="7">
        <v>148688.5</v>
      </c>
    </row>
    <row r="387" spans="1:9" ht="14.4" x14ac:dyDescent="0.3">
      <c r="A387" s="6" t="s">
        <v>266</v>
      </c>
      <c r="B387" s="7">
        <v>0</v>
      </c>
      <c r="C387" s="7">
        <v>9414503.0600000005</v>
      </c>
    </row>
    <row r="388" spans="1:9" ht="14.4" x14ac:dyDescent="0.3">
      <c r="A388" s="6" t="s">
        <v>267</v>
      </c>
      <c r="B388" s="7">
        <v>162240.94</v>
      </c>
      <c r="C388" s="7">
        <v>612460.89</v>
      </c>
    </row>
    <row r="389" spans="1:9" ht="14.4" x14ac:dyDescent="0.3">
      <c r="A389" s="6" t="s">
        <v>268</v>
      </c>
      <c r="B389" s="7">
        <v>0</v>
      </c>
      <c r="C389" s="7">
        <v>832.55</v>
      </c>
    </row>
    <row r="390" spans="1:9" ht="14.4" x14ac:dyDescent="0.3">
      <c r="A390" s="6" t="s">
        <v>269</v>
      </c>
      <c r="B390" s="46">
        <v>0</v>
      </c>
      <c r="C390" s="46">
        <v>2449.9899999999998</v>
      </c>
    </row>
    <row r="391" spans="1:9" ht="14.4" x14ac:dyDescent="0.3">
      <c r="A391" s="10" t="s">
        <v>270</v>
      </c>
      <c r="B391" s="86">
        <f>SUM(B357:B390)</f>
        <v>29299732.940000009</v>
      </c>
      <c r="C391" s="86">
        <f>SUM(C357:C390)</f>
        <v>32751620.589999996</v>
      </c>
    </row>
    <row r="392" spans="1:9" ht="14.4" x14ac:dyDescent="0.3">
      <c r="A392" s="10"/>
      <c r="B392" s="12"/>
      <c r="C392" s="12"/>
      <c r="E392" s="8"/>
      <c r="F392" s="8"/>
    </row>
    <row r="393" spans="1:9" ht="15.6" x14ac:dyDescent="0.3">
      <c r="A393" s="1" t="s">
        <v>271</v>
      </c>
      <c r="B393" s="12"/>
      <c r="C393" s="12"/>
      <c r="E393" s="8"/>
      <c r="F393" s="8"/>
    </row>
    <row r="394" spans="1:9" ht="14.4" x14ac:dyDescent="0.3">
      <c r="A394" s="10"/>
      <c r="B394" s="12"/>
      <c r="C394" s="12"/>
      <c r="E394" s="8"/>
      <c r="F394" s="8"/>
      <c r="I394" s="90"/>
    </row>
    <row r="395" spans="1:9" ht="14.4" x14ac:dyDescent="0.3">
      <c r="A395" s="17" t="s">
        <v>272</v>
      </c>
      <c r="B395" s="12"/>
      <c r="C395" s="12"/>
      <c r="E395" s="8"/>
      <c r="F395" s="8"/>
    </row>
    <row r="396" spans="1:9" ht="14.4" x14ac:dyDescent="0.3">
      <c r="A396" s="17" t="s">
        <v>273</v>
      </c>
      <c r="B396" s="12"/>
      <c r="C396" s="12"/>
      <c r="E396" s="8"/>
      <c r="F396" s="8"/>
    </row>
    <row r="397" spans="1:9" ht="14.4" x14ac:dyDescent="0.3">
      <c r="A397" s="17" t="s">
        <v>274</v>
      </c>
      <c r="B397" s="12"/>
      <c r="C397" s="12"/>
      <c r="E397" s="8"/>
      <c r="F397" s="8"/>
    </row>
    <row r="398" spans="1:9" ht="14.4" x14ac:dyDescent="0.3">
      <c r="A398" s="10"/>
      <c r="B398" s="12"/>
      <c r="C398" s="12"/>
      <c r="E398" s="8"/>
      <c r="F398" s="8"/>
    </row>
    <row r="399" spans="1:9" ht="14.4" thickBot="1" x14ac:dyDescent="0.3">
      <c r="A399" s="3" t="s">
        <v>2</v>
      </c>
      <c r="B399" s="25" t="s">
        <v>3</v>
      </c>
      <c r="C399" s="25" t="s">
        <v>4</v>
      </c>
      <c r="E399" s="5"/>
      <c r="F399" s="5"/>
    </row>
    <row r="400" spans="1:9" ht="14.4" x14ac:dyDescent="0.3">
      <c r="A400" s="18" t="s">
        <v>275</v>
      </c>
      <c r="B400" s="7">
        <v>5229111.79</v>
      </c>
      <c r="C400" s="7">
        <v>6095078.5599999996</v>
      </c>
      <c r="E400" s="8"/>
      <c r="F400" s="91"/>
    </row>
    <row r="401" spans="1:6" ht="14.4" x14ac:dyDescent="0.3">
      <c r="A401" s="18" t="s">
        <v>276</v>
      </c>
      <c r="B401" s="7">
        <v>3031410</v>
      </c>
      <c r="C401" s="7">
        <v>5206381.2</v>
      </c>
      <c r="E401" s="8"/>
      <c r="F401" s="8"/>
    </row>
    <row r="402" spans="1:6" ht="14.4" x14ac:dyDescent="0.3">
      <c r="A402" s="18" t="s">
        <v>277</v>
      </c>
      <c r="B402" s="7">
        <v>2766935.1</v>
      </c>
      <c r="C402" s="7">
        <v>3697377.55</v>
      </c>
      <c r="E402" s="8"/>
    </row>
    <row r="403" spans="1:6" ht="14.4" x14ac:dyDescent="0.3">
      <c r="A403" s="10" t="s">
        <v>278</v>
      </c>
      <c r="B403" s="24">
        <f>SUM(B400:B402)</f>
        <v>11027456.890000001</v>
      </c>
      <c r="C403" s="24">
        <f>SUM(C400:C402)</f>
        <v>14998837.309999999</v>
      </c>
      <c r="E403" s="8"/>
    </row>
    <row r="404" spans="1:6" ht="14.4" x14ac:dyDescent="0.3">
      <c r="A404" s="10"/>
      <c r="B404" s="12"/>
      <c r="C404" s="12"/>
      <c r="E404" s="8"/>
      <c r="F404" s="8"/>
    </row>
    <row r="405" spans="1:6" ht="15.6" x14ac:dyDescent="0.25">
      <c r="A405" s="1" t="s">
        <v>279</v>
      </c>
    </row>
    <row r="407" spans="1:6" x14ac:dyDescent="0.25">
      <c r="A407" t="s">
        <v>280</v>
      </c>
    </row>
    <row r="408" spans="1:6" x14ac:dyDescent="0.25">
      <c r="A408" t="s">
        <v>281</v>
      </c>
    </row>
    <row r="410" spans="1:6" ht="14.4" thickBot="1" x14ac:dyDescent="0.3">
      <c r="A410" s="3" t="s">
        <v>2</v>
      </c>
      <c r="B410" s="25" t="s">
        <v>3</v>
      </c>
      <c r="C410" s="25" t="s">
        <v>4</v>
      </c>
    </row>
    <row r="411" spans="1:6" ht="14.4" x14ac:dyDescent="0.3">
      <c r="A411" s="6" t="s">
        <v>282</v>
      </c>
      <c r="B411" s="7">
        <v>2572727.1</v>
      </c>
      <c r="C411" s="7">
        <v>8342861.3600000003</v>
      </c>
    </row>
    <row r="412" spans="1:6" ht="14.4" x14ac:dyDescent="0.3">
      <c r="A412" s="6" t="s">
        <v>283</v>
      </c>
      <c r="B412" s="7">
        <v>11096858.41</v>
      </c>
      <c r="C412" s="7">
        <v>3988407.8</v>
      </c>
    </row>
    <row r="413" spans="1:6" ht="14.4" x14ac:dyDescent="0.3">
      <c r="A413" s="6" t="s">
        <v>284</v>
      </c>
      <c r="B413" s="7">
        <v>99471.73</v>
      </c>
      <c r="C413" s="7">
        <v>93965.6</v>
      </c>
    </row>
    <row r="414" spans="1:6" ht="14.4" x14ac:dyDescent="0.3">
      <c r="A414" s="6" t="s">
        <v>285</v>
      </c>
      <c r="B414" s="7">
        <v>3129775.46</v>
      </c>
      <c r="C414" s="7">
        <v>2973689.26</v>
      </c>
    </row>
    <row r="415" spans="1:6" ht="14.4" x14ac:dyDescent="0.3">
      <c r="A415" s="6" t="s">
        <v>286</v>
      </c>
      <c r="B415" s="7">
        <v>1042.02</v>
      </c>
      <c r="C415" s="7">
        <v>0</v>
      </c>
    </row>
    <row r="416" spans="1:6" ht="14.4" x14ac:dyDescent="0.3">
      <c r="A416" s="6" t="s">
        <v>287</v>
      </c>
      <c r="B416" s="7">
        <v>10552955.949999999</v>
      </c>
      <c r="C416" s="7">
        <v>8691654.4100000001</v>
      </c>
    </row>
    <row r="417" spans="1:3" ht="14.4" x14ac:dyDescent="0.3">
      <c r="A417" s="6" t="s">
        <v>288</v>
      </c>
      <c r="B417" s="7">
        <v>76730.3</v>
      </c>
      <c r="C417" s="7">
        <v>173159.39</v>
      </c>
    </row>
    <row r="418" spans="1:3" ht="14.4" x14ac:dyDescent="0.3">
      <c r="A418" s="6" t="s">
        <v>289</v>
      </c>
      <c r="B418" s="7">
        <v>93996.68</v>
      </c>
      <c r="C418" s="7">
        <v>143388.54999999999</v>
      </c>
    </row>
    <row r="419" spans="1:3" ht="14.4" x14ac:dyDescent="0.3">
      <c r="A419" s="6" t="s">
        <v>290</v>
      </c>
      <c r="B419" s="7">
        <v>6478179.3799999999</v>
      </c>
      <c r="C419" s="7">
        <f>5248055.78+18623</f>
        <v>5266678.78</v>
      </c>
    </row>
    <row r="420" spans="1:3" ht="14.4" x14ac:dyDescent="0.3">
      <c r="A420" s="6" t="s">
        <v>291</v>
      </c>
      <c r="B420" s="7">
        <f>2832+68343.72</f>
        <v>71175.72</v>
      </c>
      <c r="C420" s="7">
        <v>518912</v>
      </c>
    </row>
    <row r="421" spans="1:3" ht="14.4" x14ac:dyDescent="0.3">
      <c r="A421" s="6" t="s">
        <v>292</v>
      </c>
      <c r="B421" s="7">
        <v>3829992.05</v>
      </c>
      <c r="C421" s="7">
        <v>4364316.84</v>
      </c>
    </row>
    <row r="422" spans="1:3" ht="14.4" x14ac:dyDescent="0.3">
      <c r="A422" s="6" t="s">
        <v>293</v>
      </c>
      <c r="B422" s="7">
        <v>91753.18</v>
      </c>
      <c r="C422" s="7">
        <f>213448.02+600</f>
        <v>214048.02</v>
      </c>
    </row>
    <row r="423" spans="1:3" ht="14.4" x14ac:dyDescent="0.3">
      <c r="A423" s="6" t="s">
        <v>294</v>
      </c>
      <c r="B423" s="7">
        <v>50000</v>
      </c>
      <c r="C423" s="7">
        <v>38970</v>
      </c>
    </row>
    <row r="424" spans="1:3" ht="14.4" x14ac:dyDescent="0.3">
      <c r="A424" s="6" t="s">
        <v>295</v>
      </c>
      <c r="B424" s="7">
        <f>111173.48+100</f>
        <v>111273.48</v>
      </c>
      <c r="C424" s="7">
        <v>118119.89</v>
      </c>
    </row>
    <row r="425" spans="1:3" ht="14.4" x14ac:dyDescent="0.3">
      <c r="A425" s="6" t="s">
        <v>296</v>
      </c>
      <c r="B425" s="7">
        <v>28713386.870000001</v>
      </c>
      <c r="C425" s="7">
        <v>26523344.870000001</v>
      </c>
    </row>
    <row r="426" spans="1:3" ht="14.4" x14ac:dyDescent="0.3">
      <c r="A426" s="6" t="s">
        <v>297</v>
      </c>
      <c r="B426" s="7">
        <v>296977.03999999998</v>
      </c>
      <c r="C426" s="7">
        <v>145954.20000000001</v>
      </c>
    </row>
    <row r="427" spans="1:3" ht="14.4" x14ac:dyDescent="0.3">
      <c r="A427" s="6" t="s">
        <v>298</v>
      </c>
      <c r="B427" s="7">
        <v>292777.40999999997</v>
      </c>
      <c r="C427" s="7">
        <v>0</v>
      </c>
    </row>
    <row r="428" spans="1:3" ht="14.4" x14ac:dyDescent="0.3">
      <c r="A428" s="6" t="s">
        <v>299</v>
      </c>
      <c r="B428" s="7">
        <f>140871.06+1611978.19</f>
        <v>1752849.25</v>
      </c>
      <c r="C428" s="7">
        <v>1859878.99</v>
      </c>
    </row>
    <row r="429" spans="1:3" ht="14.4" x14ac:dyDescent="0.3">
      <c r="A429" s="6" t="s">
        <v>300</v>
      </c>
      <c r="B429" s="7">
        <v>1106090.6399999999</v>
      </c>
      <c r="C429" s="7">
        <v>2284863.98</v>
      </c>
    </row>
    <row r="430" spans="1:3" ht="14.4" x14ac:dyDescent="0.3">
      <c r="A430" s="6" t="s">
        <v>301</v>
      </c>
      <c r="B430" s="7">
        <v>2211383.86</v>
      </c>
      <c r="C430" s="7">
        <v>2161400.11</v>
      </c>
    </row>
    <row r="431" spans="1:3" ht="14.4" x14ac:dyDescent="0.3">
      <c r="A431" s="6" t="s">
        <v>302</v>
      </c>
      <c r="B431" s="7">
        <v>38263365.350000001</v>
      </c>
      <c r="C431" s="7">
        <v>36479248.659999996</v>
      </c>
    </row>
    <row r="432" spans="1:3" ht="14.4" x14ac:dyDescent="0.3">
      <c r="A432" s="6" t="s">
        <v>303</v>
      </c>
      <c r="B432" s="7">
        <v>222024.6</v>
      </c>
      <c r="C432" s="7">
        <v>0</v>
      </c>
    </row>
    <row r="433" spans="1:3" ht="14.4" x14ac:dyDescent="0.3">
      <c r="A433" s="6" t="s">
        <v>304</v>
      </c>
      <c r="B433" s="7">
        <v>813045.23</v>
      </c>
      <c r="C433" s="7">
        <f>1266399.47+1750</f>
        <v>1268149.47</v>
      </c>
    </row>
    <row r="434" spans="1:3" ht="14.4" x14ac:dyDescent="0.3">
      <c r="A434" s="6" t="s">
        <v>305</v>
      </c>
      <c r="B434" s="7">
        <v>93339.64</v>
      </c>
      <c r="C434" s="7">
        <v>822</v>
      </c>
    </row>
    <row r="435" spans="1:3" ht="14.4" x14ac:dyDescent="0.3">
      <c r="A435" s="6" t="s">
        <v>306</v>
      </c>
      <c r="B435" s="7">
        <v>64224.53</v>
      </c>
      <c r="C435" s="7">
        <v>312258.96000000002</v>
      </c>
    </row>
    <row r="436" spans="1:3" ht="14.4" x14ac:dyDescent="0.3">
      <c r="A436" s="6" t="s">
        <v>307</v>
      </c>
      <c r="B436" s="7">
        <v>1223165.8400000001</v>
      </c>
      <c r="C436" s="7">
        <v>1191639.22</v>
      </c>
    </row>
    <row r="437" spans="1:3" ht="14.4" x14ac:dyDescent="0.3">
      <c r="A437" s="6" t="s">
        <v>308</v>
      </c>
      <c r="B437" s="7">
        <v>260608</v>
      </c>
      <c r="C437" s="7">
        <v>130812.4</v>
      </c>
    </row>
    <row r="438" spans="1:3" ht="14.4" x14ac:dyDescent="0.3">
      <c r="A438" s="6" t="s">
        <v>309</v>
      </c>
      <c r="B438" s="7">
        <v>587566.99</v>
      </c>
      <c r="C438" s="7">
        <v>116750.32</v>
      </c>
    </row>
    <row r="439" spans="1:3" ht="14.4" x14ac:dyDescent="0.3">
      <c r="A439" s="6" t="s">
        <v>310</v>
      </c>
      <c r="B439" s="7">
        <v>369818.3</v>
      </c>
      <c r="C439" s="7">
        <v>712337.06</v>
      </c>
    </row>
    <row r="440" spans="1:3" ht="14.4" x14ac:dyDescent="0.3">
      <c r="A440" s="6" t="s">
        <v>311</v>
      </c>
      <c r="B440" s="7">
        <v>151142.69</v>
      </c>
      <c r="C440" s="7">
        <v>66657.8</v>
      </c>
    </row>
    <row r="441" spans="1:3" ht="14.4" customHeight="1" x14ac:dyDescent="0.3">
      <c r="A441" s="6" t="s">
        <v>312</v>
      </c>
      <c r="B441" s="7">
        <v>0</v>
      </c>
      <c r="C441" s="7">
        <v>124027.15</v>
      </c>
    </row>
    <row r="442" spans="1:3" ht="14.4" x14ac:dyDescent="0.3">
      <c r="A442" s="6" t="s">
        <v>313</v>
      </c>
      <c r="B442" s="7">
        <v>4801357.5999999996</v>
      </c>
      <c r="C442" s="7">
        <v>3575972.17</v>
      </c>
    </row>
    <row r="443" spans="1:3" ht="14.4" x14ac:dyDescent="0.3">
      <c r="A443" s="6" t="s">
        <v>314</v>
      </c>
      <c r="B443" s="7">
        <v>2521089.41</v>
      </c>
      <c r="C443" s="7">
        <v>1611188.85</v>
      </c>
    </row>
    <row r="444" spans="1:3" ht="12" customHeight="1" x14ac:dyDescent="0.3">
      <c r="A444" s="6" t="s">
        <v>315</v>
      </c>
      <c r="B444" s="7">
        <v>0</v>
      </c>
      <c r="C444" s="7">
        <v>1418965.46</v>
      </c>
    </row>
    <row r="445" spans="1:3" ht="14.4" x14ac:dyDescent="0.3">
      <c r="A445" s="6" t="s">
        <v>316</v>
      </c>
      <c r="B445" s="7">
        <v>184095.42</v>
      </c>
      <c r="C445" s="7">
        <v>66680</v>
      </c>
    </row>
    <row r="446" spans="1:3" ht="14.4" x14ac:dyDescent="0.3">
      <c r="A446" s="6" t="s">
        <v>317</v>
      </c>
      <c r="B446" s="7">
        <v>49572.84</v>
      </c>
      <c r="C446" s="7">
        <v>683057.28</v>
      </c>
    </row>
    <row r="447" spans="1:3" ht="14.4" x14ac:dyDescent="0.3">
      <c r="A447" s="6" t="s">
        <v>318</v>
      </c>
      <c r="B447" s="7">
        <v>223234.74</v>
      </c>
      <c r="C447" s="7">
        <v>0</v>
      </c>
    </row>
    <row r="448" spans="1:3" ht="14.4" x14ac:dyDescent="0.3">
      <c r="A448" s="6" t="s">
        <v>319</v>
      </c>
      <c r="B448" s="7">
        <v>0</v>
      </c>
      <c r="C448" s="7">
        <f>539220.14+15930</f>
        <v>555150.14</v>
      </c>
    </row>
    <row r="449" spans="1:3" ht="14.4" x14ac:dyDescent="0.3">
      <c r="A449" s="6" t="s">
        <v>320</v>
      </c>
      <c r="B449" s="7">
        <v>13385780.289999999</v>
      </c>
      <c r="C449" s="7">
        <v>3219383.1</v>
      </c>
    </row>
    <row r="450" spans="1:3" ht="14.4" x14ac:dyDescent="0.3">
      <c r="A450" s="6" t="s">
        <v>321</v>
      </c>
      <c r="B450" s="7">
        <v>1414483.24</v>
      </c>
      <c r="C450" s="7">
        <v>0</v>
      </c>
    </row>
    <row r="451" spans="1:3" ht="14.4" x14ac:dyDescent="0.3">
      <c r="A451" s="6" t="s">
        <v>322</v>
      </c>
      <c r="B451" s="7">
        <v>20317471.719999999</v>
      </c>
      <c r="C451" s="7">
        <f>8239487.23+41750</f>
        <v>8281237.2300000004</v>
      </c>
    </row>
    <row r="452" spans="1:3" ht="14.4" x14ac:dyDescent="0.3">
      <c r="A452" s="6" t="s">
        <v>323</v>
      </c>
      <c r="B452" s="7">
        <v>22430826.420000002</v>
      </c>
      <c r="C452" s="7">
        <v>2429959.42</v>
      </c>
    </row>
    <row r="453" spans="1:3" ht="14.4" x14ac:dyDescent="0.3">
      <c r="A453" s="6" t="s">
        <v>324</v>
      </c>
      <c r="B453" s="7">
        <v>94908</v>
      </c>
      <c r="C453" s="7">
        <v>52418</v>
      </c>
    </row>
    <row r="454" spans="1:3" ht="14.4" x14ac:dyDescent="0.3">
      <c r="A454" s="6" t="s">
        <v>325</v>
      </c>
      <c r="B454" s="7">
        <v>21039.42</v>
      </c>
      <c r="C454" s="7">
        <v>61296.58</v>
      </c>
    </row>
    <row r="455" spans="1:3" ht="14.4" x14ac:dyDescent="0.3">
      <c r="A455" s="6" t="s">
        <v>326</v>
      </c>
      <c r="B455" s="7">
        <v>3718</v>
      </c>
      <c r="C455" s="7">
        <v>0</v>
      </c>
    </row>
    <row r="456" spans="1:3" ht="14.4" x14ac:dyDescent="0.3">
      <c r="A456" s="6" t="s">
        <v>327</v>
      </c>
      <c r="B456" s="7">
        <v>6700</v>
      </c>
      <c r="C456" s="7">
        <v>1000</v>
      </c>
    </row>
    <row r="457" spans="1:3" ht="14.4" x14ac:dyDescent="0.3">
      <c r="A457" s="6" t="s">
        <v>328</v>
      </c>
      <c r="B457" s="9">
        <v>1800</v>
      </c>
      <c r="C457" s="9">
        <v>866.98</v>
      </c>
    </row>
    <row r="458" spans="1:3" ht="14.4" x14ac:dyDescent="0.3">
      <c r="A458" s="10" t="s">
        <v>329</v>
      </c>
      <c r="B458" s="86">
        <f>SUM(B411:B457)</f>
        <v>180133774.79999998</v>
      </c>
      <c r="C458" s="86">
        <f>SUM(C411:C457)</f>
        <v>130263492.3</v>
      </c>
    </row>
    <row r="460" spans="1:3" ht="15.6" x14ac:dyDescent="0.25">
      <c r="A460" s="1" t="s">
        <v>330</v>
      </c>
    </row>
    <row r="462" spans="1:3" ht="14.4" x14ac:dyDescent="0.3">
      <c r="A462" s="17" t="s">
        <v>331</v>
      </c>
      <c r="B462" s="8"/>
      <c r="C462" s="8"/>
    </row>
    <row r="463" spans="1:3" ht="14.4" x14ac:dyDescent="0.3">
      <c r="A463" s="17" t="s">
        <v>332</v>
      </c>
      <c r="B463" s="8"/>
      <c r="C463" s="8"/>
    </row>
    <row r="464" spans="1:3" ht="14.4" x14ac:dyDescent="0.3">
      <c r="A464" s="10"/>
      <c r="B464" s="8"/>
      <c r="C464" s="8"/>
    </row>
    <row r="465" spans="1:5" ht="14.4" thickBot="1" x14ac:dyDescent="0.3">
      <c r="A465" s="3" t="s">
        <v>2</v>
      </c>
      <c r="B465" s="25" t="s">
        <v>3</v>
      </c>
      <c r="C465" s="25" t="s">
        <v>4</v>
      </c>
      <c r="E465" s="5"/>
    </row>
    <row r="466" spans="1:5" ht="14.4" x14ac:dyDescent="0.3">
      <c r="A466" s="88" t="s">
        <v>315</v>
      </c>
      <c r="B466" s="7">
        <v>1345897</v>
      </c>
      <c r="C466" s="7">
        <v>0</v>
      </c>
      <c r="E466" s="91"/>
    </row>
    <row r="467" spans="1:5" ht="14.4" x14ac:dyDescent="0.3">
      <c r="A467" s="10" t="s">
        <v>333</v>
      </c>
      <c r="B467" s="24">
        <f>SUM(B466)</f>
        <v>1345897</v>
      </c>
      <c r="C467" s="24">
        <f>SUM(C466)</f>
        <v>0</v>
      </c>
      <c r="E467" s="8"/>
    </row>
    <row r="468" spans="1:5" ht="14.4" x14ac:dyDescent="0.3">
      <c r="A468" s="10"/>
      <c r="B468" s="8"/>
      <c r="C468" s="8"/>
    </row>
    <row r="469" spans="1:5" ht="14.4" x14ac:dyDescent="0.3">
      <c r="A469" s="10"/>
      <c r="B469" s="8"/>
      <c r="C469" s="8"/>
    </row>
  </sheetData>
  <mergeCells count="5">
    <mergeCell ref="A68:C68"/>
    <mergeCell ref="A69:C69"/>
    <mergeCell ref="A70:C70"/>
    <mergeCell ref="A178:E178"/>
    <mergeCell ref="A179:E17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2022-12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Charo Del Rosario Lopez</dc:creator>
  <cp:lastModifiedBy>Charo Del Rosario Lopez</cp:lastModifiedBy>
  <dcterms:created xsi:type="dcterms:W3CDTF">2023-02-13T23:48:11Z</dcterms:created>
  <dcterms:modified xsi:type="dcterms:W3CDTF">2023-02-14T00:29:31Z</dcterms:modified>
</cp:coreProperties>
</file>