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reu\Desktop\Informe Ejecución Presupuesto\Carpeta\PORTAL\2022\8. Septiembre\"/>
    </mc:Choice>
  </mc:AlternateContent>
  <xr:revisionPtr revIDLastSave="0" documentId="13_ncr:1_{FFB4E2B2-1741-490D-A7B6-7F5F1367DA42}" xr6:coauthVersionLast="47" xr6:coauthVersionMax="47" xr10:uidLastSave="{00000000-0000-0000-0000-000000000000}"/>
  <bookViews>
    <workbookView xWindow="20370" yWindow="-120" windowWidth="20730" windowHeight="11160" xr2:uid="{4A2F460E-624A-4C9F-84CF-636DA257DA57}"/>
  </bookViews>
  <sheets>
    <sheet name="Consolidado" sheetId="1" r:id="rId1"/>
    <sheet name="Registro contable" sheetId="6" r:id="rId2"/>
    <sheet name="Activo Septiembre" sheetId="4" r:id="rId3"/>
    <sheet name="Resumen" sheetId="8" r:id="rId4"/>
  </sheets>
  <definedNames>
    <definedName name="_xlnm._FilterDatabase" localSheetId="2" hidden="1">'Activo Septiembre'!$A$1:$D$2</definedName>
    <definedName name="_xlnm._FilterDatabase" localSheetId="1" hidden="1">'Registro contable'!$A$1:$F$210</definedName>
    <definedName name="_xlnm.Print_Area" localSheetId="0">Consolidado!$A$1:$Q$118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C13" i="8" l="1"/>
  <c r="L61" i="1" l="1"/>
  <c r="K60" i="1"/>
  <c r="Q21" i="1" l="1"/>
  <c r="I61" i="1" l="1"/>
  <c r="G24" i="1" l="1"/>
  <c r="F59" i="1"/>
  <c r="F57" i="1" s="1"/>
  <c r="F55" i="1" s="1"/>
  <c r="F53" i="1" s="1"/>
  <c r="F20" i="1"/>
  <c r="F44" i="1" l="1"/>
  <c r="E20" i="1"/>
  <c r="Q20" i="1" s="1"/>
  <c r="E33" i="1"/>
  <c r="B43" i="1"/>
  <c r="B34" i="1" s="1"/>
  <c r="B60" i="1"/>
  <c r="B24" i="1" l="1"/>
  <c r="Q94" i="1"/>
  <c r="Q92" i="1"/>
  <c r="Q91" i="1"/>
  <c r="Q90" i="1"/>
  <c r="Q89" i="1"/>
  <c r="Q88" i="1"/>
  <c r="Q87" i="1"/>
  <c r="Q86" i="1"/>
  <c r="Q85" i="1"/>
  <c r="Q83" i="1"/>
  <c r="Q81" i="1"/>
  <c r="Q80" i="1"/>
  <c r="Q79" i="1"/>
  <c r="Q78" i="1"/>
  <c r="Q77" i="1"/>
  <c r="Q76" i="1"/>
  <c r="Q75" i="1"/>
  <c r="Q74" i="1"/>
  <c r="Q73" i="1"/>
  <c r="Q72" i="1"/>
  <c r="Q71" i="1"/>
  <c r="Q68" i="1"/>
  <c r="Q67" i="1"/>
  <c r="Q66" i="1"/>
  <c r="Q65" i="1"/>
  <c r="Q64" i="1"/>
  <c r="Q63" i="1"/>
  <c r="Q62" i="1"/>
  <c r="Q61" i="1"/>
  <c r="Q59" i="1"/>
  <c r="Q57" i="1"/>
  <c r="Q55" i="1"/>
  <c r="Q53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3" i="1"/>
  <c r="Q32" i="1"/>
  <c r="Q30" i="1"/>
  <c r="Q29" i="1"/>
  <c r="Q28" i="1"/>
  <c r="Q27" i="1"/>
  <c r="Q26" i="1"/>
  <c r="Q25" i="1"/>
  <c r="Q23" i="1"/>
  <c r="Q22" i="1"/>
  <c r="Q19" i="1"/>
  <c r="P60" i="1" l="1"/>
  <c r="P44" i="1"/>
  <c r="P34" i="1"/>
  <c r="P24" i="1"/>
  <c r="P18" i="1"/>
  <c r="O60" i="1"/>
  <c r="O44" i="1"/>
  <c r="O34" i="1"/>
  <c r="O24" i="1"/>
  <c r="O18" i="1"/>
  <c r="P82" i="1" l="1"/>
  <c r="P95" i="1" s="1"/>
  <c r="N60" i="1" l="1"/>
  <c r="N44" i="1"/>
  <c r="N34" i="1"/>
  <c r="N24" i="1"/>
  <c r="N18" i="1"/>
  <c r="C60" i="1"/>
  <c r="C44" i="1"/>
  <c r="C34" i="1"/>
  <c r="C24" i="1"/>
  <c r="C18" i="1"/>
  <c r="B18" i="1"/>
  <c r="O93" i="1"/>
  <c r="N93" i="1"/>
  <c r="M93" i="1"/>
  <c r="L93" i="1"/>
  <c r="K93" i="1"/>
  <c r="J93" i="1"/>
  <c r="I93" i="1"/>
  <c r="H93" i="1"/>
  <c r="G93" i="1"/>
  <c r="F93" i="1"/>
  <c r="E93" i="1"/>
  <c r="B78" i="1"/>
  <c r="B75" i="1"/>
  <c r="O70" i="1"/>
  <c r="O82" i="1" s="1"/>
  <c r="N70" i="1"/>
  <c r="M70" i="1"/>
  <c r="L70" i="1"/>
  <c r="K70" i="1"/>
  <c r="J70" i="1"/>
  <c r="I70" i="1"/>
  <c r="H70" i="1"/>
  <c r="G70" i="1"/>
  <c r="F70" i="1"/>
  <c r="E70" i="1"/>
  <c r="B70" i="1"/>
  <c r="M60" i="1"/>
  <c r="L60" i="1"/>
  <c r="J60" i="1"/>
  <c r="I60" i="1"/>
  <c r="H60" i="1"/>
  <c r="G60" i="1"/>
  <c r="O52" i="1"/>
  <c r="N52" i="1"/>
  <c r="M52" i="1"/>
  <c r="K52" i="1"/>
  <c r="J52" i="1"/>
  <c r="I52" i="1"/>
  <c r="H52" i="1"/>
  <c r="G52" i="1"/>
  <c r="F52" i="1"/>
  <c r="B52" i="1"/>
  <c r="M44" i="1"/>
  <c r="L44" i="1"/>
  <c r="K44" i="1"/>
  <c r="J44" i="1"/>
  <c r="I44" i="1"/>
  <c r="H44" i="1"/>
  <c r="G44" i="1"/>
  <c r="E44" i="1"/>
  <c r="B44" i="1"/>
  <c r="M34" i="1"/>
  <c r="L34" i="1"/>
  <c r="K34" i="1"/>
  <c r="J34" i="1"/>
  <c r="I34" i="1"/>
  <c r="H34" i="1"/>
  <c r="G34" i="1"/>
  <c r="F34" i="1"/>
  <c r="E34" i="1"/>
  <c r="Q31" i="1"/>
  <c r="M24" i="1"/>
  <c r="K24" i="1"/>
  <c r="J24" i="1"/>
  <c r="I24" i="1"/>
  <c r="H24" i="1"/>
  <c r="F24" i="1"/>
  <c r="E24" i="1"/>
  <c r="G18" i="1"/>
  <c r="M18" i="1"/>
  <c r="L18" i="1"/>
  <c r="K18" i="1"/>
  <c r="J18" i="1"/>
  <c r="I18" i="1"/>
  <c r="H18" i="1"/>
  <c r="E18" i="1"/>
  <c r="G82" i="1" l="1"/>
  <c r="O95" i="1"/>
  <c r="B82" i="1"/>
  <c r="B95" i="1" s="1"/>
  <c r="Q34" i="1"/>
  <c r="D10" i="8" s="1"/>
  <c r="E69" i="1"/>
  <c r="Q70" i="1"/>
  <c r="Q93" i="1"/>
  <c r="Q44" i="1"/>
  <c r="D11" i="8" s="1"/>
  <c r="N82" i="1"/>
  <c r="N95" i="1" s="1"/>
  <c r="L24" i="1"/>
  <c r="Q24" i="1" s="1"/>
  <c r="D9" i="8" s="1"/>
  <c r="H82" i="1"/>
  <c r="H95" i="1" s="1"/>
  <c r="C82" i="1"/>
  <c r="I82" i="1"/>
  <c r="I95" i="1" s="1"/>
  <c r="M82" i="1"/>
  <c r="J82" i="1"/>
  <c r="K82" i="1"/>
  <c r="K95" i="1" s="1"/>
  <c r="G95" i="1"/>
  <c r="F18" i="1"/>
  <c r="Q18" i="1" s="1"/>
  <c r="D8" i="8" s="1"/>
  <c r="F8" i="8" l="1"/>
  <c r="E8" i="8"/>
  <c r="E9" i="8"/>
  <c r="F9" i="8"/>
  <c r="F11" i="8"/>
  <c r="E11" i="8"/>
  <c r="E10" i="8"/>
  <c r="F10" i="8"/>
  <c r="J95" i="1"/>
  <c r="Q84" i="1"/>
  <c r="L82" i="1"/>
  <c r="L95" i="1" s="1"/>
  <c r="E60" i="1"/>
  <c r="Q69" i="1"/>
  <c r="F82" i="1"/>
  <c r="F95" i="1" s="1"/>
  <c r="M95" i="1"/>
  <c r="C95" i="1"/>
  <c r="E58" i="1" l="1"/>
  <c r="E56" i="1" s="1"/>
  <c r="Q60" i="1"/>
  <c r="D12" i="8" s="1"/>
  <c r="E82" i="1"/>
  <c r="Q82" i="1" s="1"/>
  <c r="E95" i="1"/>
  <c r="Q58" i="1" l="1"/>
  <c r="F12" i="8"/>
  <c r="E12" i="8"/>
  <c r="E13" i="8" s="1"/>
  <c r="D13" i="8"/>
  <c r="E54" i="1"/>
  <c r="Q56" i="1"/>
  <c r="Q95" i="1"/>
  <c r="Q54" i="1" l="1"/>
  <c r="E52" i="1"/>
  <c r="Q52" i="1" s="1"/>
</calcChain>
</file>

<file path=xl/sharedStrings.xml><?xml version="1.0" encoding="utf-8"?>
<sst xmlns="http://schemas.openxmlformats.org/spreadsheetml/2006/main" count="556" uniqueCount="544">
  <si>
    <t>SUPERINTENDENCIA DE ELECTRICIDAD</t>
  </si>
  <si>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</si>
  <si>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</si>
  <si>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</si>
  <si>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</si>
  <si>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</si>
  <si>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</si>
  <si>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</si>
  <si>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</si>
  <si>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</si>
  <si>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</si>
  <si>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</si>
  <si>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</si>
  <si>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</si>
  <si>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</si>
  <si>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</si>
  <si>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</si>
  <si>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</si>
  <si>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</si>
  <si>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</si>
  <si>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</si>
  <si>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</si>
  <si>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</si>
  <si>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</si>
  <si>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</si>
  <si>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</si>
  <si>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</si>
  <si>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</si>
  <si>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</si>
  <si>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</si>
  <si>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</si>
  <si>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</si>
  <si>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</si>
  <si>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</si>
  <si>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</si>
  <si>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</si>
  <si>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</si>
  <si>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</si>
  <si>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</si>
  <si>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</si>
  <si>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</si>
  <si>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</si>
  <si>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</si>
  <si>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</si>
  <si>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</si>
  <si>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</si>
  <si>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</si>
  <si>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</si>
  <si>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</si>
  <si>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</si>
  <si>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</si>
  <si>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</si>
  <si>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</si>
  <si>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</si>
  <si>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</si>
  <si>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</si>
  <si>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</si>
  <si>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</si>
  <si>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</si>
  <si>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</si>
  <si>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</si>
  <si>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</si>
  <si>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</si>
  <si>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</si>
  <si>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</si>
  <si>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</si>
  <si>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</si>
  <si>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</si>
  <si>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</si>
  <si>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</si>
  <si>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</si>
  <si>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</si>
  <si>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</si>
  <si>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</si>
  <si>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</si>
  <si>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</si>
  <si>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</si>
  <si>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</si>
  <si>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</si>
  <si>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</si>
  <si>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</si>
  <si>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</si>
  <si>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</si>
  <si>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</si>
  <si>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</si>
  <si>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</si>
  <si>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</si>
  <si>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</si>
  <si>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</si>
  <si>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</si>
  <si>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</si>
  <si>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</si>
  <si>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</si>
  <si>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</si>
  <si>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</si>
  <si>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</si>
  <si>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</si>
  <si>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</si>
  <si>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</si>
  <si>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</si>
  <si>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</si>
  <si>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</si>
  <si>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</si>
  <si>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</si>
  <si>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MATERIALES Y SUMINISTROS</t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</si>
  <si>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</si>
  <si>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1206010004</t>
  </si>
  <si>
    <t>Equipo de Computación</t>
  </si>
  <si>
    <t>Valores representados en RD$</t>
  </si>
  <si>
    <t>Objeto del gasto</t>
  </si>
  <si>
    <t>Formulado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</si>
  <si>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</si>
  <si>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</si>
  <si>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</si>
  <si>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</si>
  <si>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</si>
  <si>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</si>
  <si>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</si>
  <si>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Crédito</t>
  </si>
  <si>
    <t>Saldo de cierre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</si>
  <si>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</si>
  <si>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</si>
  <si>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</si>
  <si>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</si>
  <si>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</si>
  <si>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</si>
  <si>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</si>
  <si>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</si>
  <si>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</si>
  <si>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</si>
  <si>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</si>
  <si>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</si>
  <si>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</si>
  <si>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</si>
  <si>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</si>
  <si>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</si>
  <si>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</si>
  <si>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</si>
  <si>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</si>
  <si>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</si>
  <si>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</si>
  <si>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</si>
  <si>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</si>
  <si>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</si>
  <si>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</si>
  <si>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</si>
  <si>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</si>
  <si>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</si>
  <si>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</si>
  <si>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</si>
  <si>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</si>
  <si>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</si>
  <si>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</si>
  <si>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</si>
  <si>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</si>
  <si>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</si>
  <si>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</si>
  <si>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</si>
  <si>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</si>
  <si>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</si>
  <si>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</si>
  <si>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</si>
  <si>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</si>
  <si>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</si>
  <si>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</si>
  <si>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</si>
  <si>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</si>
  <si>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</si>
  <si>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</si>
  <si>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</si>
  <si>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</si>
  <si>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</si>
  <si>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</si>
  <si>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</si>
  <si>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</si>
  <si>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</si>
  <si>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</si>
  <si>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</si>
  <si>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</si>
  <si>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</si>
  <si>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</si>
  <si>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</si>
  <si>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</si>
  <si>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</si>
  <si>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</si>
  <si>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</si>
  <si>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</si>
  <si>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</si>
  <si>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</si>
  <si>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</si>
  <si>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</si>
  <si>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</si>
  <si>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</si>
  <si>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</si>
  <si>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</si>
  <si>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</si>
  <si>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</si>
  <si>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</si>
  <si>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</si>
  <si>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</si>
  <si>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</si>
  <si>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</si>
  <si>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</si>
  <si>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</si>
  <si>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</si>
  <si>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</si>
  <si>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</si>
  <si>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</si>
  <si>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</si>
  <si>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</si>
  <si>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</si>
  <si>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</si>
  <si>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</si>
  <si>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</si>
  <si>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</si>
  <si>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</si>
  <si>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</si>
  <si>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</si>
  <si>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</si>
  <si>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</si>
  <si>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</si>
  <si>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</si>
  <si>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</si>
  <si>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</si>
  <si>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</si>
  <si>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</si>
  <si>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</si>
  <si>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</si>
  <si>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</si>
  <si>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</si>
  <si>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</si>
  <si>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</si>
  <si>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</si>
  <si>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</si>
  <si>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</si>
  <si>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</si>
  <si>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</si>
  <si>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</si>
  <si>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</si>
  <si>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</si>
  <si>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</si>
  <si>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</si>
  <si>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</si>
  <si>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</si>
  <si>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</si>
  <si>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</si>
  <si>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</si>
  <si>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</si>
  <si>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</si>
  <si>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</si>
  <si>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</si>
  <si>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</si>
  <si>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</si>
  <si>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</si>
  <si>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</si>
  <si>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</si>
  <si>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</si>
  <si>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</si>
  <si>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</si>
  <si>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</si>
  <si>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</si>
  <si>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</si>
  <si>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</si>
  <si>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</si>
  <si>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</si>
  <si>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</si>
  <si>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</si>
  <si>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</si>
  <si>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</si>
  <si>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</si>
  <si>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</si>
  <si>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</si>
  <si>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</si>
  <si>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</si>
  <si>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</si>
  <si>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</si>
  <si>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</si>
  <si>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</si>
  <si>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</si>
  <si>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</si>
  <si>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</si>
  <si>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</si>
  <si>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</si>
  <si>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</si>
  <si>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</si>
  <si>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</si>
  <si>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</si>
  <si>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</si>
  <si>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</si>
  <si>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</si>
  <si>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</si>
  <si>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</si>
  <si>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</si>
  <si>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</si>
  <si>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</si>
  <si>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</si>
  <si>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</si>
  <si>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</si>
  <si>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</si>
  <si>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</si>
  <si>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</si>
  <si>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</si>
  <si>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</si>
  <si>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</si>
  <si>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</si>
  <si>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</si>
  <si>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</si>
  <si>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</si>
  <si>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</si>
  <si>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</si>
  <si>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</si>
  <si>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</si>
  <si>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</si>
  <si>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</si>
  <si>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</si>
  <si>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</si>
  <si>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</si>
  <si>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</si>
  <si>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</si>
  <si>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</si>
  <si>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</si>
  <si>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</si>
  <si>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</si>
  <si>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</si>
  <si>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</si>
  <si>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</si>
  <si>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</si>
  <si>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</si>
  <si>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</si>
  <si>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</si>
  <si>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</si>
  <si>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</si>
  <si>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</si>
  <si>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</si>
  <si>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</si>
  <si>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</si>
  <si>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</si>
  <si>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</si>
  <si>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</si>
  <si>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</si>
  <si>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</si>
  <si>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</si>
  <si>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</si>
  <si>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</si>
  <si>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</si>
  <si>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</si>
  <si>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</si>
  <si>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</si>
  <si>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</si>
  <si>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</si>
  <si>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</si>
  <si>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</si>
  <si>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</si>
  <si>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</si>
  <si>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</si>
  <si>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</si>
  <si>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</si>
  <si>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</si>
  <si>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</si>
  <si>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</si>
  <si>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</si>
  <si>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</si>
  <si>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</si>
  <si>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</si>
  <si>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</si>
  <si>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</si>
  <si>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</si>
  <si>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</si>
  <si>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</si>
  <si>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</si>
  <si>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</si>
  <si>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</si>
  <si>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</si>
  <si>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</si>
  <si>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</si>
  <si>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</si>
  <si>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</si>
  <si>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</si>
  <si>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</si>
  <si>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</si>
  <si>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</si>
  <si>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</si>
  <si>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</si>
  <si>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</si>
  <si>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</si>
  <si>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</si>
  <si>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</si>
  <si>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</si>
  <si>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</si>
  <si>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</si>
  <si>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</si>
  <si>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</si>
  <si>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</si>
  <si>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</si>
  <si>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</si>
  <si>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</si>
  <si>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</si>
  <si>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</si>
  <si>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</si>
  <si>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</si>
  <si>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</si>
  <si>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</si>
  <si>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</si>
  <si>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</si>
  <si>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</si>
  <si>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</si>
  <si>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</si>
  <si>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</si>
  <si>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</si>
  <si>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</si>
  <si>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</si>
  <si>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</si>
  <si>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</si>
  <si>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</si>
  <si>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</si>
  <si>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</si>
  <si>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</si>
  <si>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</si>
  <si>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</si>
  <si>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</si>
  <si>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</si>
  <si>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</si>
  <si>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</si>
  <si>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</si>
  <si>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</si>
  <si>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</si>
  <si>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</si>
  <si>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</si>
  <si>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</si>
  <si>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</si>
  <si>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</si>
  <si>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</si>
  <si>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</si>
  <si>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</si>
  <si>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</si>
  <si>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</si>
  <si>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</si>
  <si>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</si>
  <si>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</si>
  <si>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</si>
  <si>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</si>
  <si>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</si>
  <si>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</si>
  <si>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</si>
  <si>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</si>
  <si>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</si>
  <si>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</si>
  <si>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</si>
  <si>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</si>
  <si>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</si>
  <si>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</si>
  <si>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</si>
  <si>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</si>
  <si>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</si>
  <si>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</si>
  <si>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</si>
  <si>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</si>
  <si>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</si>
  <si>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</si>
  <si>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</si>
  <si>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</si>
  <si>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</si>
  <si>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</si>
  <si>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</si>
  <si>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</si>
  <si>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</si>
  <si>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</si>
  <si>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</si>
  <si>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</si>
  <si>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</si>
  <si>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</si>
  <si>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</si>
  <si>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261</t>
  </si>
  <si>
    <t>MOBILIARIO Y EQUIPO</t>
  </si>
  <si>
    <t>261101</t>
  </si>
  <si>
    <t>Muebles de oficina y estantería</t>
  </si>
  <si>
    <t>261201</t>
  </si>
  <si>
    <t>Muebles de alojamiento</t>
  </si>
  <si>
    <t>261301</t>
  </si>
  <si>
    <t>Equipos de cómputo</t>
  </si>
  <si>
    <t>261401</t>
  </si>
  <si>
    <t>Electrodoméstico</t>
  </si>
  <si>
    <t>261901</t>
  </si>
  <si>
    <t>Otros mobiliarios y equipos no identificados precedentes</t>
  </si>
  <si>
    <t>262</t>
  </si>
  <si>
    <t>Mobiliario y equipo de audio, audiovisual y recreativo</t>
  </si>
  <si>
    <t>262101</t>
  </si>
  <si>
    <t>Equipos y aparatos audiovisuales</t>
  </si>
  <si>
    <t>262301</t>
  </si>
  <si>
    <t>Cámaras fotográficas y de video</t>
  </si>
  <si>
    <t>263101</t>
  </si>
  <si>
    <t>Equipo médico y de laboratorio</t>
  </si>
  <si>
    <t>263201</t>
  </si>
  <si>
    <t>Instrumental médico y de laboratorio</t>
  </si>
  <si>
    <t>264101</t>
  </si>
  <si>
    <t>Automóviles y camiones</t>
  </si>
  <si>
    <t>264801</t>
  </si>
  <si>
    <t>Otros equipos de transporte</t>
  </si>
  <si>
    <t>265</t>
  </si>
  <si>
    <t>MAQUINARIA, OTROS EQUIPOS Y HERRAMIENTAS</t>
  </si>
  <si>
    <t>265201</t>
  </si>
  <si>
    <t>Maquinaria y equipo industrial</t>
  </si>
  <si>
    <t>265301</t>
  </si>
  <si>
    <t>Maquinaria y equipo de construcción</t>
  </si>
  <si>
    <t>265401</t>
  </si>
  <si>
    <t>Sistemas de aire acondicionado, calefacción y refrigeración</t>
  </si>
  <si>
    <t>265501</t>
  </si>
  <si>
    <t>Equipo de comunicación, telecomunicaciones y señalamiento</t>
  </si>
  <si>
    <t>265601</t>
  </si>
  <si>
    <t>Equipo de generación eléctrica y afines</t>
  </si>
  <si>
    <t>265701</t>
  </si>
  <si>
    <t>Herramientas y maquinarias-herramientas</t>
  </si>
  <si>
    <t>265801</t>
  </si>
  <si>
    <t>Otros equipos</t>
  </si>
  <si>
    <t>266101</t>
  </si>
  <si>
    <t>Equipos de defensa</t>
  </si>
  <si>
    <t>266201</t>
  </si>
  <si>
    <t>Equipos de seguridad</t>
  </si>
  <si>
    <t>268301</t>
  </si>
  <si>
    <t>Programas de informática</t>
  </si>
  <si>
    <t>268302</t>
  </si>
  <si>
    <t>Base de datos</t>
  </si>
  <si>
    <t>2688</t>
  </si>
  <si>
    <t>Licencias informáticas e intelectuales, industriales y comer</t>
  </si>
  <si>
    <t>268801</t>
  </si>
  <si>
    <t>Informáticas</t>
  </si>
  <si>
    <t>269302</t>
  </si>
  <si>
    <t>Terrenos Urbanos con Mejoras</t>
  </si>
  <si>
    <t>269601</t>
  </si>
  <si>
    <t>Accesorios para edificaciones residenciales y no residencial</t>
  </si>
  <si>
    <t>271201</t>
  </si>
  <si>
    <t>Obras para Edificacion no residencial</t>
  </si>
  <si>
    <t>4211</t>
  </si>
  <si>
    <t>Disminución de cuentas por pagar de corto plazo</t>
  </si>
  <si>
    <t>______________________________________________</t>
  </si>
  <si>
    <t>Amarilis Abreu Marte</t>
  </si>
  <si>
    <t>Encargada de ejecución presupuestaria</t>
  </si>
  <si>
    <t>Armidis Henriquez</t>
  </si>
  <si>
    <t>Laura Martinez</t>
  </si>
  <si>
    <t>Gerente de ejecución presupuestaria</t>
  </si>
  <si>
    <t>Directora Administrativa Financiera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</si>
  <si>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septiembre 2022</t>
    </r>
  </si>
  <si>
    <t>Relación porcentual de ejecución presupuestaria a septiembre 2022</t>
  </si>
  <si>
    <t>Total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</si>
</sst>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  <border>
      <left/>
      <right/>
      <top style="double">
        <color rgb="FF5B9BD5"/>
      </top>
      <bottom style="thin">
        <color rgb="FF9BC2E6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164" fontId="2" fillId="0" borderId="0" xfId="0" applyNumberFormat="1" applyFont="1" applyAlignment="1">
      <alignment wrapText="1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4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5" fontId="9" fillId="0" borderId="6" xfId="0" applyNumberFormat="1" applyFont="1" applyBorder="1"/>
    <xf numFmtId="165" fontId="10" fillId="0" borderId="7" xfId="0" applyNumberFormat="1" applyFont="1" applyBorder="1"/>
    <xf numFmtId="165" fontId="9" fillId="0" borderId="8" xfId="0" applyNumberFormat="1" applyFont="1" applyBorder="1"/>
    <xf numFmtId="164" fontId="0" fillId="0" borderId="0" xfId="0" applyNumberFormat="1"/>
    <xf numFmtId="0" fontId="0" fillId="0" borderId="9" xfId="0" applyBorder="1"/>
    <xf numFmtId="0" fontId="12" fillId="0" borderId="9" xfId="0" applyFont="1" applyBorder="1" applyAlignment="1">
      <alignment horizontal="left" vertical="center" wrapText="1"/>
    </xf>
    <xf numFmtId="164" fontId="0" fillId="0" borderId="9" xfId="0" applyNumberFormat="1" applyBorder="1" applyAlignment="1">
      <alignment horizontal="left" vertical="center" wrapText="1"/>
    </xf>
    <xf numFmtId="43" fontId="0" fillId="0" borderId="9" xfId="0" applyNumberFormat="1" applyBorder="1"/>
    <xf numFmtId="164" fontId="0" fillId="0" borderId="9" xfId="0" applyNumberFormat="1" applyBorder="1" applyAlignment="1">
      <alignment vertical="center" wrapText="1"/>
    </xf>
    <xf numFmtId="43" fontId="1" fillId="0" borderId="9" xfId="1" applyFont="1" applyBorder="1"/>
    <xf numFmtId="164" fontId="4" fillId="4" borderId="9" xfId="0" applyNumberFormat="1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3" fontId="3" fillId="0" borderId="0" xfId="1" applyFont="1" applyAlignment="1">
      <alignment horizontal="center" wrapText="1"/>
    </xf>
    <xf numFmtId="43" fontId="9" fillId="0" borderId="6" xfId="1" applyFont="1" applyBorder="1"/>
    <xf numFmtId="0" fontId="2" fillId="0" borderId="0" xfId="0" applyFont="1" applyAlignment="1">
      <alignment horizontal="center" wrapText="1"/>
    </xf>
    <xf numFmtId="0" fontId="11" fillId="0" borderId="0" xfId="0" applyFont="1"/>
    <xf numFmtId="0" fontId="11" fillId="0" borderId="9" xfId="0" applyFont="1" applyBorder="1"/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wrapText="1"/>
    </xf>
    <xf numFmtId="49" fontId="7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70446</xdr:rowOff>
    </xdr:from>
    <xdr:to>
      <xdr:col>4</xdr:col>
      <xdr:colOff>280748</xdr:colOff>
      <xdr:row>7</xdr:row>
      <xdr:rowOff>212912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6"/>
          <a:ext cx="6742667" cy="152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38100</xdr:rowOff>
    </xdr:from>
    <xdr:to>
      <xdr:col>3</xdr:col>
      <xdr:colOff>152401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F1D7B9-6DFC-4E89-992D-8CE8AD69E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6" y="38100"/>
          <a:ext cx="24765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30"/>
  <sheetViews>
    <sheetView tabSelected="1" zoomScaleNormal="100" zoomScaleSheetLayoutView="55" workbookViewId="0">
      <selection activeCell="C21" sqref="C21"/>
    </sheetView>
  </sheetViews>
  <sheetFormatPr baseColWidth="10" defaultColWidth="9.140625" defaultRowHeight="15" x14ac:dyDescent="0.25"/>
  <cols>
    <col min="1" max="1" width="63.28515625" customWidth="1"/>
    <col min="2" max="2" width="23.7109375" customWidth="1"/>
    <col min="3" max="3" width="18.85546875" customWidth="1"/>
    <col min="4" max="4" width="2.7109375" style="1" customWidth="1"/>
    <col min="5" max="9" width="13.7109375" customWidth="1"/>
    <col min="10" max="10" width="14.140625" customWidth="1"/>
    <col min="11" max="11" width="16.42578125" customWidth="1"/>
    <col min="12" max="12" width="14.140625" bestFit="1" customWidth="1"/>
    <col min="13" max="13" width="14.140625" style="47" bestFit="1" customWidth="1"/>
    <col min="14" max="14" width="9.28515625" hidden="1" customWidth="1"/>
    <col min="15" max="15" width="12.140625" hidden="1" customWidth="1"/>
    <col min="16" max="16" width="10.85546875" hidden="1" customWidth="1"/>
    <col min="17" max="17" width="25.140625" style="47" customWidth="1"/>
    <col min="18" max="18" width="2.7109375" style="1" customWidth="1"/>
    <col min="19" max="19" width="21.85546875" customWidth="1"/>
    <col min="20" max="20" width="96.7109375" customWidth="1"/>
    <col min="22" max="29" width="6" customWidth="1"/>
    <col min="30" max="31" width="7" customWidth="1"/>
  </cols>
  <sheetData>
    <row r="1" spans="1:31" x14ac:dyDescent="0.25">
      <c r="A1" s="82"/>
      <c r="B1" s="82"/>
      <c r="D1"/>
    </row>
    <row r="2" spans="1:31" x14ac:dyDescent="0.25">
      <c r="A2" s="82"/>
      <c r="B2" s="82"/>
      <c r="D2"/>
      <c r="R2" s="2"/>
    </row>
    <row r="3" spans="1:31" x14ac:dyDescent="0.25">
      <c r="A3" s="82"/>
      <c r="B3" s="82"/>
      <c r="D3"/>
      <c r="R3" s="2"/>
    </row>
    <row r="4" spans="1:31" x14ac:dyDescent="0.25">
      <c r="A4" s="82"/>
      <c r="B4" s="82"/>
      <c r="D4"/>
      <c r="R4" s="2"/>
    </row>
    <row r="5" spans="1:31" x14ac:dyDescent="0.25">
      <c r="A5" s="82"/>
      <c r="B5" s="82"/>
      <c r="D5"/>
      <c r="R5" s="2"/>
    </row>
    <row r="6" spans="1:31" x14ac:dyDescent="0.25">
      <c r="A6" s="82"/>
      <c r="B6" s="82"/>
      <c r="D6"/>
      <c r="R6" s="2"/>
    </row>
    <row r="7" spans="1:31" ht="18.75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"/>
      <c r="T7" s="3"/>
    </row>
    <row r="8" spans="1:31" ht="18.75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72"/>
      <c r="N8" s="54"/>
      <c r="O8" s="54"/>
      <c r="P8" s="54"/>
      <c r="Q8" s="54"/>
      <c r="R8" s="2"/>
      <c r="T8" s="3"/>
    </row>
    <row r="9" spans="1:31" ht="18.75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72"/>
      <c r="N9" s="54"/>
      <c r="O9" s="54"/>
      <c r="P9" s="54"/>
      <c r="Q9" s="54"/>
      <c r="R9" s="2"/>
      <c r="T9" s="3"/>
    </row>
    <row r="10" spans="1:31" ht="18.75" x14ac:dyDescent="0.3">
      <c r="A10" s="83" t="s">
        <v>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2"/>
      <c r="T10" s="4"/>
    </row>
    <row r="11" spans="1:31" ht="15.75" x14ac:dyDescent="0.25">
      <c r="A11" s="84" t="s">
        <v>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"/>
      <c r="T11" s="4"/>
    </row>
    <row r="12" spans="1:31" ht="15.75" x14ac:dyDescent="0.25">
      <c r="A12" s="89">
        <v>44805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"/>
      <c r="T12" s="4"/>
    </row>
    <row r="13" spans="1:31" x14ac:dyDescent="0.25">
      <c r="A13" s="85" t="s">
        <v>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"/>
      <c r="T13" s="4"/>
    </row>
    <row r="14" spans="1:31" x14ac:dyDescent="0.25">
      <c r="D14"/>
      <c r="R14" s="2"/>
      <c r="T14" s="4"/>
    </row>
    <row r="15" spans="1:31" ht="15" customHeight="1" x14ac:dyDescent="0.25">
      <c r="A15" s="5"/>
      <c r="B15" s="6"/>
      <c r="C15" s="46"/>
      <c r="D15"/>
      <c r="E15" s="86" t="s">
        <v>94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2"/>
      <c r="T15" s="4"/>
    </row>
    <row r="16" spans="1:31" ht="31.5" x14ac:dyDescent="0.25">
      <c r="A16" s="7" t="s">
        <v>3</v>
      </c>
      <c r="B16" s="8" t="s">
        <v>96</v>
      </c>
      <c r="C16" s="8" t="s">
        <v>93</v>
      </c>
      <c r="D16" s="9"/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48" t="s">
        <v>12</v>
      </c>
      <c r="N16" s="8" t="s">
        <v>13</v>
      </c>
      <c r="O16" s="8" t="s">
        <v>14</v>
      </c>
      <c r="P16" s="8" t="s">
        <v>15</v>
      </c>
      <c r="Q16" s="48" t="s">
        <v>95</v>
      </c>
      <c r="R16" s="9"/>
      <c r="AD16" s="10"/>
      <c r="AE16" s="10"/>
    </row>
    <row r="17" spans="1:31" ht="24.95" customHeight="1" x14ac:dyDescent="0.25">
      <c r="A17" s="11" t="s">
        <v>16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24.95" customHeight="1" x14ac:dyDescent="0.25">
      <c r="A18" s="15" t="s">
        <v>17</v>
      </c>
      <c r="B18" s="16">
        <f>+B19+B20+B21+B22+B23</f>
        <v>819166964</v>
      </c>
      <c r="C18" s="17">
        <f>+C19+C20+C21+C22+C23</f>
        <v>0</v>
      </c>
      <c r="D18" s="18"/>
      <c r="E18" s="19">
        <f>+E19+E20+E21+E23+E22</f>
        <v>42150271.850000001</v>
      </c>
      <c r="F18" s="19">
        <f>+F19+F20+F21+F23+F22</f>
        <v>42407019.5</v>
      </c>
      <c r="G18" s="19">
        <f>+G19+G20+G21+G23+G22</f>
        <v>44013704.469999999</v>
      </c>
      <c r="H18" s="19">
        <f>+H19+H20+H21+H23+H22</f>
        <v>56667805.159999996</v>
      </c>
      <c r="I18" s="19">
        <f>+I19+I20+I21+I23+I22</f>
        <v>45204156.549999997</v>
      </c>
      <c r="J18" s="20">
        <f t="shared" ref="J18:P18" si="0">+J19+J20+J21+J23+J22</f>
        <v>47658430.299999997</v>
      </c>
      <c r="K18" s="20">
        <f t="shared" si="0"/>
        <v>44195907</v>
      </c>
      <c r="L18" s="20">
        <f t="shared" si="0"/>
        <v>62220221.539999999</v>
      </c>
      <c r="M18" s="20">
        <f t="shared" si="0"/>
        <v>57027481.839999996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>+E18+F18+G18+H18+I18+J18+K18+L18+M18+N18+O18+P18</f>
        <v>441544998.20999998</v>
      </c>
      <c r="R18" s="18"/>
      <c r="V18" s="21"/>
    </row>
    <row r="19" spans="1:31" ht="24.95" customHeight="1" x14ac:dyDescent="0.25">
      <c r="A19" s="22" t="s">
        <v>18</v>
      </c>
      <c r="B19" s="23">
        <v>613114010</v>
      </c>
      <c r="C19" s="24"/>
      <c r="D19" s="25"/>
      <c r="E19" s="2">
        <v>33147090.850000001</v>
      </c>
      <c r="F19" s="2">
        <v>35335656.68</v>
      </c>
      <c r="G19" s="2">
        <v>36963477.219999999</v>
      </c>
      <c r="H19" s="2">
        <v>49854061.019999996</v>
      </c>
      <c r="I19" s="2">
        <v>38268720.740000002</v>
      </c>
      <c r="J19" s="2">
        <v>37544425</v>
      </c>
      <c r="K19" s="2">
        <v>36927799</v>
      </c>
      <c r="L19" s="2">
        <v>54404013.219999999</v>
      </c>
      <c r="M19" s="2">
        <v>45325677.869999997</v>
      </c>
      <c r="N19" s="2"/>
      <c r="O19" s="2"/>
      <c r="P19" s="2"/>
      <c r="Q19" s="2">
        <f t="shared" ref="Q19:Q82" si="1">+E19+F19+G19+H19+I19+J19+K19+L19+M19+N19+O19+P19</f>
        <v>367770921.60000002</v>
      </c>
      <c r="R19" s="25"/>
      <c r="S19" s="10"/>
      <c r="T19" s="2"/>
    </row>
    <row r="20" spans="1:31" ht="24.95" customHeight="1" x14ac:dyDescent="0.25">
      <c r="A20" s="22" t="s">
        <v>19</v>
      </c>
      <c r="B20" s="23">
        <v>25670021</v>
      </c>
      <c r="C20" s="24"/>
      <c r="D20" s="25"/>
      <c r="E20" s="2">
        <f>3344379+800000+175900</f>
        <v>4320279</v>
      </c>
      <c r="F20" s="14">
        <f>2307633.54+10000</f>
        <v>2317633.54</v>
      </c>
      <c r="G20" s="2">
        <v>2154188.54</v>
      </c>
      <c r="H20" s="2">
        <v>2128128.54</v>
      </c>
      <c r="I20" s="2">
        <v>2162308.54</v>
      </c>
      <c r="J20" s="47">
        <v>5235145</v>
      </c>
      <c r="K20" s="2">
        <v>2381997</v>
      </c>
      <c r="L20" s="2">
        <v>3033729.32</v>
      </c>
      <c r="M20" s="73">
        <v>3447820.97</v>
      </c>
      <c r="N20" s="2"/>
      <c r="O20" s="2"/>
      <c r="P20" s="2"/>
      <c r="Q20" s="2">
        <f>+E20+F20+G20+H20+I20+J20+K20+L20+M20+N20+O20+P20</f>
        <v>27181230.449999999</v>
      </c>
      <c r="R20" s="25"/>
      <c r="S20" s="10"/>
      <c r="T20" s="2"/>
    </row>
    <row r="21" spans="1:31" ht="24.95" customHeight="1" x14ac:dyDescent="0.25">
      <c r="A21" s="22" t="s">
        <v>20</v>
      </c>
      <c r="B21" s="23">
        <v>0</v>
      </c>
      <c r="C21" s="24"/>
      <c r="D21" s="25"/>
      <c r="E21" s="2">
        <v>0</v>
      </c>
      <c r="F21" s="14">
        <v>0</v>
      </c>
      <c r="G21" s="14"/>
      <c r="H21" s="2"/>
      <c r="I21" s="2"/>
      <c r="J21" s="14"/>
      <c r="K21" s="14"/>
      <c r="L21" s="14"/>
      <c r="M21" s="14"/>
      <c r="N21" s="14"/>
      <c r="O21" s="14"/>
      <c r="P21" s="14"/>
      <c r="Q21" s="14">
        <f>+E21+F21+G21+H21+I21+J21+K21+L21+M21+N21+O21+P21</f>
        <v>0</v>
      </c>
      <c r="R21" s="25"/>
      <c r="S21" s="10"/>
    </row>
    <row r="22" spans="1:31" ht="24.95" customHeight="1" x14ac:dyDescent="0.25">
      <c r="A22" s="22" t="s">
        <v>21</v>
      </c>
      <c r="B22" s="23">
        <v>115587862</v>
      </c>
      <c r="C22" s="24"/>
      <c r="D22" s="25"/>
      <c r="E22" s="2">
        <v>0</v>
      </c>
      <c r="F22" s="14">
        <v>0</v>
      </c>
      <c r="G22" s="14"/>
      <c r="H22" s="2"/>
      <c r="I22" s="2"/>
      <c r="J22" s="47"/>
      <c r="K22" s="14"/>
      <c r="L22" s="14"/>
      <c r="M22" s="73">
        <v>3073000</v>
      </c>
      <c r="N22" s="14"/>
      <c r="O22" s="14"/>
      <c r="P22" s="14"/>
      <c r="Q22" s="14">
        <f t="shared" si="1"/>
        <v>3073000</v>
      </c>
      <c r="R22" s="25"/>
      <c r="S22" s="10"/>
    </row>
    <row r="23" spans="1:31" ht="24.95" customHeight="1" x14ac:dyDescent="0.25">
      <c r="A23" s="22" t="s">
        <v>22</v>
      </c>
      <c r="B23" s="23">
        <v>64795071</v>
      </c>
      <c r="C23" s="24"/>
      <c r="D23" s="25"/>
      <c r="E23" s="2">
        <v>4682902</v>
      </c>
      <c r="F23" s="14">
        <v>4753729.2799999993</v>
      </c>
      <c r="G23" s="14">
        <v>4896038.71</v>
      </c>
      <c r="H23" s="2">
        <v>4685615.6000000006</v>
      </c>
      <c r="I23" s="2">
        <v>4773127.2699999996</v>
      </c>
      <c r="J23" s="14">
        <v>4878860.3</v>
      </c>
      <c r="K23" s="14">
        <v>4886111</v>
      </c>
      <c r="L23" s="14">
        <v>4782479</v>
      </c>
      <c r="M23" s="73">
        <v>5180983</v>
      </c>
      <c r="N23" s="14"/>
      <c r="O23" s="14"/>
      <c r="P23" s="14"/>
      <c r="Q23" s="14">
        <f t="shared" si="1"/>
        <v>43519846.159999996</v>
      </c>
      <c r="R23" s="25"/>
      <c r="S23" s="10"/>
    </row>
    <row r="24" spans="1:31" ht="24.95" customHeight="1" x14ac:dyDescent="0.25">
      <c r="A24" s="15" t="s">
        <v>23</v>
      </c>
      <c r="B24" s="27">
        <f>+B25+B26+B27+B28+B29+B30+B31+B32+B33</f>
        <v>240118553</v>
      </c>
      <c r="C24" s="17">
        <f>+C25+C26+C27+C28+C29+C30+C31+C32+C33</f>
        <v>0</v>
      </c>
      <c r="D24" s="28"/>
      <c r="E24" s="19">
        <f>+E25+E26+E27+E28+E29+E30+E31+E32+E33</f>
        <v>7817955.3399999999</v>
      </c>
      <c r="F24" s="19">
        <f t="shared" ref="F24:N24" si="2">+F25+F26+F27+F28+F29+F30+F31+F32+F33</f>
        <v>9556115.3800000008</v>
      </c>
      <c r="G24" s="19">
        <f t="shared" si="2"/>
        <v>10953882.729999999</v>
      </c>
      <c r="H24" s="19">
        <f t="shared" si="2"/>
        <v>9137416.4600000009</v>
      </c>
      <c r="I24" s="19">
        <f t="shared" si="2"/>
        <v>14424165.880000001</v>
      </c>
      <c r="J24" s="20">
        <f t="shared" si="2"/>
        <v>15084151</v>
      </c>
      <c r="K24" s="20">
        <f t="shared" si="2"/>
        <v>19948063.34</v>
      </c>
      <c r="L24" s="20">
        <f t="shared" si="2"/>
        <v>12016488.18</v>
      </c>
      <c r="M24" s="49">
        <f t="shared" si="2"/>
        <v>12462222.810000002</v>
      </c>
      <c r="N24" s="49">
        <f t="shared" si="2"/>
        <v>0</v>
      </c>
      <c r="O24" s="49">
        <f>+O25+O26+O27+O28+O29+O30+O31+O32+O33</f>
        <v>0</v>
      </c>
      <c r="P24" s="49">
        <f>+P25+P26+P27+P28+P29+P30+P31+P32+P33</f>
        <v>0</v>
      </c>
      <c r="Q24" s="49">
        <f t="shared" si="1"/>
        <v>111400461.12</v>
      </c>
      <c r="R24" s="28"/>
      <c r="S24" s="10"/>
    </row>
    <row r="25" spans="1:31" ht="24.95" customHeight="1" x14ac:dyDescent="0.25">
      <c r="A25" s="22" t="s">
        <v>24</v>
      </c>
      <c r="B25" s="23">
        <v>22849976</v>
      </c>
      <c r="C25" s="24"/>
      <c r="D25" s="25"/>
      <c r="E25" s="2">
        <v>1406886.34</v>
      </c>
      <c r="F25" s="14">
        <v>2162033.7000000002</v>
      </c>
      <c r="G25" s="14">
        <v>2064387.93</v>
      </c>
      <c r="H25" s="2">
        <v>2706414.5500000003</v>
      </c>
      <c r="I25" s="2">
        <v>1686312.75</v>
      </c>
      <c r="J25" s="14">
        <v>2884366</v>
      </c>
      <c r="K25" s="14">
        <v>2279397</v>
      </c>
      <c r="L25" s="14">
        <v>1746285.48</v>
      </c>
      <c r="M25" s="73">
        <v>2758067.89</v>
      </c>
      <c r="N25" s="14"/>
      <c r="O25" s="14"/>
      <c r="P25" s="14"/>
      <c r="Q25" s="14">
        <f t="shared" si="1"/>
        <v>19694151.640000001</v>
      </c>
      <c r="R25" s="25"/>
      <c r="S25" s="10"/>
    </row>
    <row r="26" spans="1:31" ht="24.95" customHeight="1" x14ac:dyDescent="0.25">
      <c r="A26" s="22" t="s">
        <v>25</v>
      </c>
      <c r="B26" s="23">
        <v>14250428</v>
      </c>
      <c r="C26" s="24"/>
      <c r="D26" s="25"/>
      <c r="E26" s="14">
        <v>220872</v>
      </c>
      <c r="F26" s="14">
        <v>69266.720000000001</v>
      </c>
      <c r="G26" s="14">
        <v>596139.02</v>
      </c>
      <c r="H26" s="2">
        <v>201605.18999999994</v>
      </c>
      <c r="I26" s="2">
        <v>508772.7</v>
      </c>
      <c r="J26" s="14">
        <v>246321</v>
      </c>
      <c r="K26" s="14">
        <v>118986</v>
      </c>
      <c r="L26" s="14">
        <v>113065.71</v>
      </c>
      <c r="M26" s="73">
        <v>239413.48</v>
      </c>
      <c r="N26" s="14"/>
      <c r="O26" s="14"/>
      <c r="P26" s="14"/>
      <c r="Q26" s="14">
        <f t="shared" si="1"/>
        <v>2314441.8199999998</v>
      </c>
      <c r="R26" s="25"/>
      <c r="S26" s="10"/>
    </row>
    <row r="27" spans="1:31" ht="24.95" customHeight="1" x14ac:dyDescent="0.25">
      <c r="A27" s="22" t="s">
        <v>26</v>
      </c>
      <c r="B27" s="23">
        <v>9300000</v>
      </c>
      <c r="C27" s="24"/>
      <c r="D27" s="25"/>
      <c r="E27" s="2">
        <v>106855</v>
      </c>
      <c r="F27" s="14">
        <v>174639.97999999998</v>
      </c>
      <c r="G27" s="14">
        <v>321460</v>
      </c>
      <c r="H27" s="2">
        <v>432980</v>
      </c>
      <c r="I27" s="2">
        <v>408260</v>
      </c>
      <c r="J27" s="14">
        <v>337935</v>
      </c>
      <c r="K27" s="14">
        <v>164295</v>
      </c>
      <c r="L27" s="14">
        <v>326520</v>
      </c>
      <c r="M27" s="73">
        <v>424415</v>
      </c>
      <c r="N27" s="14"/>
      <c r="O27" s="14"/>
      <c r="P27" s="14"/>
      <c r="Q27" s="14">
        <f t="shared" si="1"/>
        <v>2697359.98</v>
      </c>
      <c r="R27" s="25"/>
      <c r="S27" s="10"/>
    </row>
    <row r="28" spans="1:31" ht="24.95" customHeight="1" x14ac:dyDescent="0.25">
      <c r="A28" s="22" t="s">
        <v>27</v>
      </c>
      <c r="B28" s="23">
        <v>3350000</v>
      </c>
      <c r="C28" s="24"/>
      <c r="D28" s="25"/>
      <c r="E28" s="2">
        <v>53955</v>
      </c>
      <c r="F28" s="14">
        <v>20938.48</v>
      </c>
      <c r="G28" s="14">
        <v>25490.43</v>
      </c>
      <c r="H28" s="2">
        <v>15525.9</v>
      </c>
      <c r="I28" s="2">
        <v>15204.63</v>
      </c>
      <c r="J28" s="14">
        <v>13023</v>
      </c>
      <c r="K28" s="14">
        <v>56466</v>
      </c>
      <c r="L28" s="14">
        <v>20140.55</v>
      </c>
      <c r="M28" s="73">
        <v>26115.22</v>
      </c>
      <c r="N28" s="14"/>
      <c r="O28" s="14"/>
      <c r="P28" s="14"/>
      <c r="Q28" s="14">
        <f t="shared" si="1"/>
        <v>246859.21</v>
      </c>
      <c r="R28" s="25"/>
      <c r="S28" s="10"/>
    </row>
    <row r="29" spans="1:31" ht="24.95" customHeight="1" x14ac:dyDescent="0.25">
      <c r="A29" s="22" t="s">
        <v>28</v>
      </c>
      <c r="B29" s="23">
        <v>30001460</v>
      </c>
      <c r="C29" s="24"/>
      <c r="D29" s="25"/>
      <c r="E29" s="2">
        <v>2078963</v>
      </c>
      <c r="F29" s="14">
        <v>2154540.3199999998</v>
      </c>
      <c r="G29" s="14">
        <v>3721992.87</v>
      </c>
      <c r="H29" s="2">
        <v>2206605.9099999997</v>
      </c>
      <c r="I29" s="2">
        <v>2732561.24</v>
      </c>
      <c r="J29" s="14">
        <v>5492020</v>
      </c>
      <c r="K29" s="14">
        <v>2801052</v>
      </c>
      <c r="L29" s="14">
        <v>2088671.4</v>
      </c>
      <c r="M29" s="73">
        <v>2044438.34</v>
      </c>
      <c r="N29" s="14"/>
      <c r="O29" s="14"/>
      <c r="P29" s="14"/>
      <c r="Q29" s="14">
        <f t="shared" si="1"/>
        <v>25320845.079999998</v>
      </c>
      <c r="R29" s="25"/>
      <c r="S29" s="10"/>
    </row>
    <row r="30" spans="1:31" ht="24.95" customHeight="1" x14ac:dyDescent="0.25">
      <c r="A30" s="22" t="s">
        <v>29</v>
      </c>
      <c r="B30" s="23">
        <v>48018000</v>
      </c>
      <c r="C30" s="24"/>
      <c r="D30" s="25"/>
      <c r="E30" s="2">
        <v>2715626</v>
      </c>
      <c r="F30" s="14">
        <v>3509035.84</v>
      </c>
      <c r="G30" s="14">
        <v>2773566.94</v>
      </c>
      <c r="H30" s="2">
        <v>2638937.8200000003</v>
      </c>
      <c r="I30" s="57">
        <v>2786716.77</v>
      </c>
      <c r="J30" s="14">
        <v>4499146</v>
      </c>
      <c r="K30" s="14">
        <v>3277630.13</v>
      </c>
      <c r="L30" s="14">
        <v>5087370.84</v>
      </c>
      <c r="M30" s="73">
        <v>3231595.46</v>
      </c>
      <c r="N30" s="14"/>
      <c r="O30" s="14"/>
      <c r="P30" s="14"/>
      <c r="Q30" s="14">
        <f t="shared" si="1"/>
        <v>30519625.799999997</v>
      </c>
      <c r="R30" s="25"/>
      <c r="S30" s="10"/>
    </row>
    <row r="31" spans="1:31" ht="39.75" customHeight="1" x14ac:dyDescent="0.25">
      <c r="A31" s="22" t="s">
        <v>30</v>
      </c>
      <c r="B31" s="23">
        <v>2794000</v>
      </c>
      <c r="C31" s="24"/>
      <c r="D31" s="25"/>
      <c r="E31" s="2">
        <v>69878</v>
      </c>
      <c r="F31" s="14">
        <v>354297.88</v>
      </c>
      <c r="G31" s="14">
        <v>27071.950000000004</v>
      </c>
      <c r="H31" s="2">
        <v>109176.41</v>
      </c>
      <c r="I31" s="55">
        <v>562702.42000000004</v>
      </c>
      <c r="J31" s="14">
        <v>266081</v>
      </c>
      <c r="K31" s="14">
        <v>874364.65</v>
      </c>
      <c r="L31" s="14">
        <v>61153.2</v>
      </c>
      <c r="M31" s="55">
        <v>92945.58</v>
      </c>
      <c r="N31" s="14"/>
      <c r="O31" s="29"/>
      <c r="P31" s="29"/>
      <c r="Q31" s="14">
        <f t="shared" si="1"/>
        <v>2417671.0900000003</v>
      </c>
      <c r="R31" s="25"/>
      <c r="S31" s="10"/>
    </row>
    <row r="32" spans="1:31" ht="51.75" customHeight="1" x14ac:dyDescent="0.25">
      <c r="A32" s="22" t="s">
        <v>31</v>
      </c>
      <c r="B32" s="23">
        <v>105166689</v>
      </c>
      <c r="C32" s="24"/>
      <c r="D32" s="25"/>
      <c r="E32" s="2">
        <v>1107596</v>
      </c>
      <c r="F32" s="14">
        <v>942551.07000000007</v>
      </c>
      <c r="G32" s="14">
        <v>1180028.26</v>
      </c>
      <c r="H32" s="2">
        <v>611089.37</v>
      </c>
      <c r="I32" s="55">
        <v>5580049.9900000002</v>
      </c>
      <c r="J32" s="14">
        <v>1202580</v>
      </c>
      <c r="K32" s="14">
        <v>10209949</v>
      </c>
      <c r="L32" s="14">
        <v>2488995.5099999998</v>
      </c>
      <c r="M32" s="14">
        <v>3325756.04</v>
      </c>
      <c r="N32" s="14"/>
      <c r="O32" s="14"/>
      <c r="P32" s="14"/>
      <c r="Q32" s="14">
        <f t="shared" si="1"/>
        <v>26648595.240000002</v>
      </c>
      <c r="R32" s="25"/>
      <c r="S32" s="10"/>
    </row>
    <row r="33" spans="1:19" ht="24.95" customHeight="1" x14ac:dyDescent="0.25">
      <c r="A33" s="22" t="s">
        <v>32</v>
      </c>
      <c r="B33" s="23">
        <v>4388000</v>
      </c>
      <c r="C33" s="24"/>
      <c r="D33" s="25"/>
      <c r="E33" s="2">
        <f>57324</f>
        <v>57324</v>
      </c>
      <c r="F33" s="14">
        <v>168811.39</v>
      </c>
      <c r="G33" s="14">
        <v>243745.33</v>
      </c>
      <c r="H33" s="2">
        <v>215081.30999999997</v>
      </c>
      <c r="I33" s="55">
        <v>143585.38</v>
      </c>
      <c r="J33" s="14">
        <v>142679</v>
      </c>
      <c r="K33" s="14">
        <v>165923.56</v>
      </c>
      <c r="L33" s="14">
        <v>84285.49</v>
      </c>
      <c r="M33" s="55">
        <v>319475.8</v>
      </c>
      <c r="N33" s="14"/>
      <c r="O33" s="14"/>
      <c r="P33" s="14"/>
      <c r="Q33" s="14">
        <f t="shared" si="1"/>
        <v>1540911.26</v>
      </c>
      <c r="R33" s="25"/>
      <c r="S33" s="10"/>
    </row>
    <row r="34" spans="1:19" ht="24.95" customHeight="1" x14ac:dyDescent="0.25">
      <c r="A34" s="15" t="s">
        <v>33</v>
      </c>
      <c r="B34" s="27">
        <f>+B35+B36+B38+B37+B39+B40+B41+B42+B43</f>
        <v>51509608</v>
      </c>
      <c r="C34" s="17">
        <f>+C35+C36+C37+C38+C39+C40+C41+C42+C43</f>
        <v>0</v>
      </c>
      <c r="D34" s="28"/>
      <c r="E34" s="19">
        <f>+E35+E36+E37+E38+E39+E40+E41+E42+E43</f>
        <v>1305455</v>
      </c>
      <c r="F34" s="19">
        <f t="shared" ref="F34:P34" si="3">+F35+F36+F37+F38+F39+F40+F41+F42+F43</f>
        <v>2089455.3000000003</v>
      </c>
      <c r="G34" s="19">
        <f t="shared" si="3"/>
        <v>2792724.3699999996</v>
      </c>
      <c r="H34" s="19">
        <f t="shared" si="3"/>
        <v>1517075.02</v>
      </c>
      <c r="I34" s="19">
        <f t="shared" si="3"/>
        <v>2352057.13</v>
      </c>
      <c r="J34" s="20">
        <f t="shared" si="3"/>
        <v>2597702.9</v>
      </c>
      <c r="K34" s="20">
        <f t="shared" si="3"/>
        <v>2336277</v>
      </c>
      <c r="L34" s="20">
        <f t="shared" si="3"/>
        <v>1846505.77</v>
      </c>
      <c r="M34" s="20">
        <f t="shared" si="3"/>
        <v>1082278.1399999999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1"/>
        <v>17919530.630000003</v>
      </c>
      <c r="R34" s="28"/>
      <c r="S34" s="10"/>
    </row>
    <row r="35" spans="1:19" ht="24.95" customHeight="1" x14ac:dyDescent="0.25">
      <c r="A35" s="22" t="s">
        <v>34</v>
      </c>
      <c r="B35" s="23">
        <v>5417940</v>
      </c>
      <c r="C35" s="24"/>
      <c r="D35" s="25"/>
      <c r="E35" s="2">
        <v>36375</v>
      </c>
      <c r="F35" s="14">
        <v>163343.95000000001</v>
      </c>
      <c r="G35" s="14">
        <v>159443.59</v>
      </c>
      <c r="H35" s="2">
        <v>21791.899999999998</v>
      </c>
      <c r="I35" s="2">
        <v>129516.13</v>
      </c>
      <c r="J35" s="14">
        <v>176023</v>
      </c>
      <c r="K35" s="14">
        <v>88869</v>
      </c>
      <c r="L35" s="14">
        <v>237973.44</v>
      </c>
      <c r="M35" s="14">
        <v>41747.46</v>
      </c>
      <c r="N35" s="14"/>
      <c r="O35" s="14"/>
      <c r="P35" s="14"/>
      <c r="Q35" s="14">
        <f t="shared" si="1"/>
        <v>1055083.47</v>
      </c>
      <c r="R35" s="25"/>
      <c r="S35" s="10"/>
    </row>
    <row r="36" spans="1:19" ht="24.95" customHeight="1" x14ac:dyDescent="0.25">
      <c r="A36" s="22" t="s">
        <v>35</v>
      </c>
      <c r="B36" s="23">
        <v>3828140</v>
      </c>
      <c r="C36" s="24"/>
      <c r="D36" s="25"/>
      <c r="E36" s="2">
        <v>0</v>
      </c>
      <c r="F36" s="14">
        <v>0</v>
      </c>
      <c r="G36" s="14"/>
      <c r="H36" s="2"/>
      <c r="I36" s="2">
        <v>9788</v>
      </c>
      <c r="J36" s="14">
        <v>193733.9</v>
      </c>
      <c r="K36" s="14">
        <v>135247</v>
      </c>
      <c r="L36" s="14"/>
      <c r="M36" s="14">
        <v>4602</v>
      </c>
      <c r="N36" s="14"/>
      <c r="O36" s="14"/>
      <c r="P36" s="14"/>
      <c r="Q36" s="14">
        <f t="shared" si="1"/>
        <v>343370.9</v>
      </c>
      <c r="R36" s="25"/>
      <c r="S36" s="10"/>
    </row>
    <row r="37" spans="1:19" ht="24.95" customHeight="1" x14ac:dyDescent="0.25">
      <c r="A37" s="22" t="s">
        <v>36</v>
      </c>
      <c r="B37" s="23">
        <v>5460193</v>
      </c>
      <c r="C37" s="24"/>
      <c r="D37" s="25"/>
      <c r="E37" s="2">
        <v>18350</v>
      </c>
      <c r="F37" s="14">
        <v>70231.78</v>
      </c>
      <c r="G37" s="14">
        <v>1474715.9</v>
      </c>
      <c r="H37" s="2">
        <v>128438.66</v>
      </c>
      <c r="I37" s="2">
        <v>614795</v>
      </c>
      <c r="J37" s="14">
        <v>211550</v>
      </c>
      <c r="K37" s="14">
        <v>582091</v>
      </c>
      <c r="L37" s="14">
        <v>63949.4</v>
      </c>
      <c r="M37" s="14"/>
      <c r="N37" s="14"/>
      <c r="O37" s="14"/>
      <c r="P37" s="14"/>
      <c r="Q37" s="14">
        <f t="shared" si="1"/>
        <v>3164121.7399999998</v>
      </c>
      <c r="R37" s="25"/>
      <c r="S37" s="10"/>
    </row>
    <row r="38" spans="1:19" ht="24.95" customHeight="1" x14ac:dyDescent="0.25">
      <c r="A38" s="22" t="s">
        <v>37</v>
      </c>
      <c r="B38" s="23">
        <v>55521</v>
      </c>
      <c r="C38" s="24"/>
      <c r="D38" s="25"/>
      <c r="E38" s="2">
        <v>129887</v>
      </c>
      <c r="F38" s="14">
        <v>0</v>
      </c>
      <c r="G38" s="14">
        <v>1503.45</v>
      </c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1"/>
        <v>131390.45000000001</v>
      </c>
      <c r="R38" s="25"/>
      <c r="S38" s="10"/>
    </row>
    <row r="39" spans="1:19" ht="24.95" customHeight="1" x14ac:dyDescent="0.25">
      <c r="A39" s="22" t="s">
        <v>38</v>
      </c>
      <c r="B39" s="23">
        <v>607200</v>
      </c>
      <c r="C39" s="24"/>
      <c r="D39" s="25"/>
      <c r="E39" s="2">
        <v>0</v>
      </c>
      <c r="F39" s="14">
        <v>88614.81</v>
      </c>
      <c r="G39" s="14">
        <v>4083.95</v>
      </c>
      <c r="H39" s="14">
        <v>77194.94</v>
      </c>
      <c r="I39" s="14">
        <v>1549</v>
      </c>
      <c r="J39" s="14">
        <v>78264</v>
      </c>
      <c r="K39" s="14">
        <v>6359</v>
      </c>
      <c r="L39" s="14">
        <v>41682.58</v>
      </c>
      <c r="M39" s="14">
        <v>285</v>
      </c>
      <c r="N39" s="14"/>
      <c r="O39" s="14"/>
      <c r="P39" s="14"/>
      <c r="Q39" s="14">
        <f t="shared" si="1"/>
        <v>298033.28000000003</v>
      </c>
      <c r="R39" s="25"/>
      <c r="S39" s="10"/>
    </row>
    <row r="40" spans="1:19" ht="35.25" customHeight="1" x14ac:dyDescent="0.25">
      <c r="A40" s="22" t="s">
        <v>39</v>
      </c>
      <c r="B40" s="23">
        <v>255540</v>
      </c>
      <c r="C40" s="24"/>
      <c r="D40" s="25"/>
      <c r="E40" s="2">
        <v>0</v>
      </c>
      <c r="F40" s="14">
        <v>4241.3900000000003</v>
      </c>
      <c r="G40" s="14">
        <v>318.60000000000002</v>
      </c>
      <c r="H40" s="2">
        <v>3293</v>
      </c>
      <c r="I40" s="2">
        <v>13176</v>
      </c>
      <c r="J40" s="14">
        <v>559</v>
      </c>
      <c r="K40" s="14">
        <v>178</v>
      </c>
      <c r="L40" s="14">
        <v>12744</v>
      </c>
      <c r="M40" s="14"/>
      <c r="N40" s="14"/>
      <c r="O40" s="14"/>
      <c r="P40" s="14"/>
      <c r="Q40" s="14">
        <f t="shared" si="1"/>
        <v>34509.990000000005</v>
      </c>
      <c r="R40" s="25"/>
      <c r="S40" s="10"/>
    </row>
    <row r="41" spans="1:19" ht="33.75" customHeight="1" x14ac:dyDescent="0.25">
      <c r="A41" s="22" t="s">
        <v>40</v>
      </c>
      <c r="B41" s="23">
        <v>15957000</v>
      </c>
      <c r="C41" s="24"/>
      <c r="D41" s="25"/>
      <c r="E41" s="2">
        <v>883964</v>
      </c>
      <c r="F41" s="14">
        <v>961726</v>
      </c>
      <c r="G41" s="14">
        <v>848818.55999999994</v>
      </c>
      <c r="H41" s="2">
        <v>849494.7</v>
      </c>
      <c r="I41" s="2">
        <v>1335167</v>
      </c>
      <c r="J41" s="14">
        <v>833061</v>
      </c>
      <c r="K41" s="14">
        <v>1048598</v>
      </c>
      <c r="L41" s="14">
        <v>1318228.18</v>
      </c>
      <c r="M41" s="14">
        <v>984241</v>
      </c>
      <c r="N41" s="14"/>
      <c r="O41" s="14"/>
      <c r="P41" s="14"/>
      <c r="Q41" s="14">
        <f t="shared" si="1"/>
        <v>9063298.4399999995</v>
      </c>
      <c r="R41" s="25"/>
      <c r="S41" s="10"/>
    </row>
    <row r="42" spans="1:19" ht="35.25" customHeight="1" x14ac:dyDescent="0.25">
      <c r="A42" s="22" t="s">
        <v>41</v>
      </c>
      <c r="B42" s="23">
        <v>0</v>
      </c>
      <c r="C42" s="24"/>
      <c r="D42" s="25"/>
      <c r="E42" s="2">
        <v>0</v>
      </c>
      <c r="F42" s="14">
        <v>0</v>
      </c>
      <c r="G42" s="14"/>
      <c r="J42" s="14"/>
      <c r="K42" s="14"/>
      <c r="L42" s="14"/>
      <c r="Q42" s="47">
        <f t="shared" si="1"/>
        <v>0</v>
      </c>
      <c r="R42" s="25"/>
      <c r="S42" s="10"/>
    </row>
    <row r="43" spans="1:19" ht="24.95" customHeight="1" x14ac:dyDescent="0.25">
      <c r="A43" s="22" t="s">
        <v>42</v>
      </c>
      <c r="B43" s="23">
        <f>1540819+18387255</f>
        <v>19928074</v>
      </c>
      <c r="C43" s="24"/>
      <c r="D43" s="25"/>
      <c r="E43" s="2">
        <v>236879</v>
      </c>
      <c r="F43" s="14">
        <v>801297.37</v>
      </c>
      <c r="G43" s="14">
        <v>303840.31999999995</v>
      </c>
      <c r="H43" s="2">
        <v>436861.81999999995</v>
      </c>
      <c r="I43" s="2">
        <v>248066</v>
      </c>
      <c r="J43" s="14">
        <v>1104512</v>
      </c>
      <c r="K43" s="14">
        <v>474935</v>
      </c>
      <c r="L43" s="14">
        <v>171928.17</v>
      </c>
      <c r="M43" s="55">
        <v>51402.68</v>
      </c>
      <c r="N43" s="14"/>
      <c r="O43" s="14"/>
      <c r="P43" s="14"/>
      <c r="Q43" s="14">
        <f t="shared" si="1"/>
        <v>3829722.36</v>
      </c>
      <c r="R43" s="25"/>
      <c r="S43" s="10"/>
    </row>
    <row r="44" spans="1:19" ht="24.95" customHeight="1" x14ac:dyDescent="0.25">
      <c r="A44" s="15" t="s">
        <v>43</v>
      </c>
      <c r="B44" s="27">
        <f>+B45+B46+B47+B48+B49+B50+B51</f>
        <v>31062930</v>
      </c>
      <c r="C44" s="17">
        <f>+C45+C46+C47+C48+C49+C50+C51</f>
        <v>0</v>
      </c>
      <c r="D44" s="28"/>
      <c r="E44" s="19">
        <f>+E45+E46+E47+E48+E49+E50+E51</f>
        <v>139161</v>
      </c>
      <c r="F44" s="19">
        <f t="shared" ref="F44:P44" si="4">+F45+F46+F47+F48+F49+F50+F51</f>
        <v>414091.62</v>
      </c>
      <c r="G44" s="19">
        <f t="shared" si="4"/>
        <v>57333.45</v>
      </c>
      <c r="H44" s="19">
        <f t="shared" si="4"/>
        <v>381223.8</v>
      </c>
      <c r="I44" s="19">
        <f t="shared" si="4"/>
        <v>508011</v>
      </c>
      <c r="J44" s="20">
        <f t="shared" si="4"/>
        <v>968767</v>
      </c>
      <c r="K44" s="20">
        <f t="shared" si="4"/>
        <v>94588</v>
      </c>
      <c r="L44" s="20">
        <f t="shared" si="4"/>
        <v>461010.01</v>
      </c>
      <c r="M44" s="20">
        <f t="shared" si="4"/>
        <v>67934</v>
      </c>
      <c r="N44" s="20">
        <f t="shared" si="4"/>
        <v>0</v>
      </c>
      <c r="O44" s="20">
        <f t="shared" si="4"/>
        <v>0</v>
      </c>
      <c r="P44" s="20">
        <f t="shared" si="4"/>
        <v>0</v>
      </c>
      <c r="Q44" s="20">
        <f t="shared" si="1"/>
        <v>3092119.88</v>
      </c>
      <c r="R44" s="28"/>
      <c r="S44" s="10"/>
    </row>
    <row r="45" spans="1:19" ht="27.75" customHeight="1" x14ac:dyDescent="0.25">
      <c r="A45" s="22" t="s">
        <v>44</v>
      </c>
      <c r="B45" s="23">
        <v>27792780</v>
      </c>
      <c r="C45" s="24"/>
      <c r="D45" s="25"/>
      <c r="E45" s="2">
        <v>139161</v>
      </c>
      <c r="F45" s="14">
        <v>414091.62</v>
      </c>
      <c r="G45" s="14">
        <v>57333.45</v>
      </c>
      <c r="H45" s="14">
        <v>381223.8</v>
      </c>
      <c r="I45" s="14">
        <v>508011</v>
      </c>
      <c r="J45" s="14">
        <v>968767</v>
      </c>
      <c r="K45" s="14">
        <v>94588</v>
      </c>
      <c r="L45" s="14">
        <v>461010.01</v>
      </c>
      <c r="M45" s="14">
        <v>67934</v>
      </c>
      <c r="N45" s="14"/>
      <c r="O45" s="14"/>
      <c r="P45" s="14"/>
      <c r="Q45" s="14">
        <f t="shared" si="1"/>
        <v>3092119.88</v>
      </c>
      <c r="R45" s="25"/>
      <c r="S45" s="10"/>
    </row>
    <row r="46" spans="1:19" ht="33.75" customHeight="1" x14ac:dyDescent="0.25">
      <c r="A46" s="22" t="s">
        <v>45</v>
      </c>
      <c r="B46" s="23">
        <v>2700000</v>
      </c>
      <c r="C46" s="24"/>
      <c r="D46" s="25"/>
      <c r="E46" s="2">
        <v>0</v>
      </c>
      <c r="F46" s="2">
        <v>0</v>
      </c>
      <c r="G46" s="14">
        <v>0</v>
      </c>
      <c r="J46" s="14"/>
      <c r="K46" s="14"/>
      <c r="L46" s="14"/>
      <c r="Q46" s="47">
        <f t="shared" si="1"/>
        <v>0</v>
      </c>
      <c r="R46" s="25"/>
      <c r="S46" s="10"/>
    </row>
    <row r="47" spans="1:19" ht="30" customHeight="1" x14ac:dyDescent="0.25">
      <c r="A47" s="22" t="s">
        <v>46</v>
      </c>
      <c r="B47" s="23"/>
      <c r="C47" s="24"/>
      <c r="D47" s="25"/>
      <c r="E47" s="2">
        <v>0</v>
      </c>
      <c r="F47" s="2">
        <v>0</v>
      </c>
      <c r="G47" s="14">
        <v>0</v>
      </c>
      <c r="J47" s="14"/>
      <c r="K47" s="14"/>
      <c r="L47" s="14"/>
      <c r="Q47" s="47">
        <f t="shared" si="1"/>
        <v>0</v>
      </c>
      <c r="R47" s="25"/>
      <c r="S47" s="10"/>
    </row>
    <row r="48" spans="1:19" ht="33" customHeight="1" x14ac:dyDescent="0.25">
      <c r="A48" s="22" t="s">
        <v>47</v>
      </c>
      <c r="B48" s="23"/>
      <c r="C48" s="24"/>
      <c r="D48" s="25"/>
      <c r="E48" s="2">
        <v>0</v>
      </c>
      <c r="F48" s="2">
        <v>0</v>
      </c>
      <c r="G48" s="14">
        <v>0</v>
      </c>
      <c r="J48" s="14"/>
      <c r="K48" s="14"/>
      <c r="L48" s="14"/>
      <c r="Q48" s="47">
        <f t="shared" si="1"/>
        <v>0</v>
      </c>
      <c r="R48" s="25"/>
      <c r="S48" s="10"/>
    </row>
    <row r="49" spans="1:19" ht="32.25" customHeight="1" x14ac:dyDescent="0.25">
      <c r="A49" s="22" t="s">
        <v>48</v>
      </c>
      <c r="B49" s="23"/>
      <c r="C49" s="24"/>
      <c r="D49" s="25"/>
      <c r="E49" s="2">
        <v>0</v>
      </c>
      <c r="F49" s="2">
        <v>0</v>
      </c>
      <c r="G49" s="14">
        <v>0</v>
      </c>
      <c r="J49" s="14"/>
      <c r="K49" s="14"/>
      <c r="L49" s="14"/>
      <c r="Q49" s="47">
        <f t="shared" si="1"/>
        <v>0</v>
      </c>
      <c r="R49" s="25"/>
      <c r="S49" s="10"/>
    </row>
    <row r="50" spans="1:19" ht="24.95" customHeight="1" x14ac:dyDescent="0.25">
      <c r="A50" s="22" t="s">
        <v>49</v>
      </c>
      <c r="B50" s="23">
        <v>570150</v>
      </c>
      <c r="C50" s="24"/>
      <c r="D50" s="25"/>
      <c r="E50" s="2">
        <v>0</v>
      </c>
      <c r="F50" s="2">
        <v>0</v>
      </c>
      <c r="G50" s="14">
        <v>0</v>
      </c>
      <c r="J50" s="14"/>
      <c r="K50" s="14"/>
      <c r="L50" s="14"/>
      <c r="Q50" s="47">
        <f t="shared" si="1"/>
        <v>0</v>
      </c>
      <c r="R50" s="25"/>
      <c r="S50" s="10"/>
    </row>
    <row r="51" spans="1:19" ht="28.5" customHeight="1" x14ac:dyDescent="0.25">
      <c r="A51" s="22" t="s">
        <v>50</v>
      </c>
      <c r="B51" s="23"/>
      <c r="C51" s="24"/>
      <c r="D51" s="25"/>
      <c r="E51" s="2">
        <v>0</v>
      </c>
      <c r="F51" s="2">
        <v>0</v>
      </c>
      <c r="G51" s="14">
        <v>0</v>
      </c>
      <c r="J51" s="14"/>
      <c r="K51" s="14"/>
      <c r="L51" s="14"/>
      <c r="O51" s="26"/>
      <c r="P51" s="26"/>
      <c r="Q51" s="47">
        <f t="shared" si="1"/>
        <v>0</v>
      </c>
      <c r="R51" s="25"/>
      <c r="S51" s="10"/>
    </row>
    <row r="52" spans="1:19" ht="24.95" customHeight="1" x14ac:dyDescent="0.25">
      <c r="A52" s="15" t="s">
        <v>51</v>
      </c>
      <c r="B52" s="27">
        <f>+B53+B54+B55+B56+B57+B58+B59</f>
        <v>0</v>
      </c>
      <c r="C52" s="24"/>
      <c r="D52" s="25"/>
      <c r="E52" s="19">
        <f>+E53+E54+E55+E56+E57+E58+E59</f>
        <v>0</v>
      </c>
      <c r="F52" s="14">
        <f t="shared" ref="F52:K52" si="5">+F53+F54+F55+F56+F57+F58+F59</f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/>
      <c r="M52" s="14">
        <f>+M53+M54+M55+M56+M57+M58+M59</f>
        <v>0</v>
      </c>
      <c r="N52" s="14">
        <f>+N53+N54+N55+N56+N57+N58+N59</f>
        <v>0</v>
      </c>
      <c r="O52" s="14">
        <f>+O53+O54+O55+O56+O57+O58+O59</f>
        <v>0</v>
      </c>
      <c r="P52" s="14"/>
      <c r="Q52" s="14">
        <f t="shared" si="1"/>
        <v>0</v>
      </c>
      <c r="R52" s="25"/>
      <c r="S52" s="10"/>
    </row>
    <row r="53" spans="1:19" ht="24.95" customHeight="1" x14ac:dyDescent="0.25">
      <c r="A53" s="22" t="s">
        <v>52</v>
      </c>
      <c r="B53" s="23"/>
      <c r="C53" s="24"/>
      <c r="D53" s="25"/>
      <c r="E53" s="2">
        <v>0</v>
      </c>
      <c r="F53" s="19">
        <f>+F54+F55+F56+F57+F58+F59+F60</f>
        <v>0</v>
      </c>
      <c r="G53" s="14"/>
      <c r="H53" s="14"/>
      <c r="I53" s="14"/>
      <c r="J53" s="14"/>
      <c r="K53" s="14"/>
      <c r="L53" s="14"/>
      <c r="Q53" s="47">
        <f t="shared" si="1"/>
        <v>0</v>
      </c>
      <c r="R53" s="25"/>
      <c r="S53" s="10"/>
    </row>
    <row r="54" spans="1:19" ht="30" customHeight="1" x14ac:dyDescent="0.25">
      <c r="A54" s="22" t="s">
        <v>53</v>
      </c>
      <c r="B54" s="23"/>
      <c r="C54" s="24"/>
      <c r="D54" s="25"/>
      <c r="E54" s="19">
        <f>+E55+E56+E57+E58+E59+E60+E61</f>
        <v>0</v>
      </c>
      <c r="F54" s="2">
        <v>0</v>
      </c>
      <c r="G54" s="14"/>
      <c r="H54" s="14"/>
      <c r="I54" s="14"/>
      <c r="J54" s="14"/>
      <c r="K54" s="14"/>
      <c r="L54" s="14"/>
      <c r="Q54" s="47">
        <f t="shared" si="1"/>
        <v>0</v>
      </c>
      <c r="R54" s="25"/>
      <c r="S54" s="10"/>
    </row>
    <row r="55" spans="1:19" ht="28.5" customHeight="1" x14ac:dyDescent="0.25">
      <c r="A55" s="22" t="s">
        <v>54</v>
      </c>
      <c r="B55" s="23"/>
      <c r="C55" s="24"/>
      <c r="D55" s="25"/>
      <c r="E55" s="2">
        <v>0</v>
      </c>
      <c r="F55" s="19">
        <f>+F56+F57+F58+F59+F60+F61+F62</f>
        <v>0</v>
      </c>
      <c r="G55" s="14"/>
      <c r="H55" s="14"/>
      <c r="I55" s="14"/>
      <c r="J55" s="14"/>
      <c r="K55" s="14"/>
      <c r="L55" s="14"/>
      <c r="Q55" s="47">
        <f t="shared" si="1"/>
        <v>0</v>
      </c>
      <c r="R55" s="25"/>
      <c r="S55" s="10"/>
    </row>
    <row r="56" spans="1:19" ht="33.75" customHeight="1" x14ac:dyDescent="0.25">
      <c r="A56" s="22" t="s">
        <v>55</v>
      </c>
      <c r="B56" s="23"/>
      <c r="C56" s="24"/>
      <c r="D56" s="25"/>
      <c r="E56" s="19">
        <f>+E57+E58+E59+E60+E61+E62+E63</f>
        <v>0</v>
      </c>
      <c r="F56" s="2">
        <v>0</v>
      </c>
      <c r="G56" s="14"/>
      <c r="H56" s="14"/>
      <c r="I56" s="14"/>
      <c r="J56" s="14"/>
      <c r="K56" s="14"/>
      <c r="L56" s="14"/>
      <c r="Q56" s="47">
        <f t="shared" si="1"/>
        <v>0</v>
      </c>
      <c r="R56" s="25"/>
      <c r="S56" s="10"/>
    </row>
    <row r="57" spans="1:19" ht="30" customHeight="1" x14ac:dyDescent="0.25">
      <c r="A57" s="22" t="s">
        <v>56</v>
      </c>
      <c r="B57" s="23"/>
      <c r="C57" s="24"/>
      <c r="D57" s="25"/>
      <c r="E57" s="2">
        <v>0</v>
      </c>
      <c r="F57" s="19">
        <f>+F58+F59+F60+F61+F62+F63+F64</f>
        <v>0</v>
      </c>
      <c r="G57" s="14"/>
      <c r="H57" s="14"/>
      <c r="I57" s="14"/>
      <c r="J57" s="14"/>
      <c r="K57" s="14"/>
      <c r="L57" s="14"/>
      <c r="Q57" s="47">
        <f t="shared" si="1"/>
        <v>0</v>
      </c>
      <c r="R57" s="25"/>
      <c r="S57" s="10"/>
    </row>
    <row r="58" spans="1:19" ht="24.95" customHeight="1" x14ac:dyDescent="0.25">
      <c r="A58" s="22" t="s">
        <v>57</v>
      </c>
      <c r="B58" s="23"/>
      <c r="C58" s="24"/>
      <c r="D58" s="25"/>
      <c r="E58" s="19">
        <f>+E59+E60+E61+E62+E63+E64+E65</f>
        <v>0</v>
      </c>
      <c r="F58" s="2">
        <v>0</v>
      </c>
      <c r="G58" s="14"/>
      <c r="H58" s="14"/>
      <c r="I58" s="14"/>
      <c r="J58" s="14"/>
      <c r="K58" s="14"/>
      <c r="L58" s="14"/>
      <c r="Q58" s="47">
        <f t="shared" si="1"/>
        <v>0</v>
      </c>
      <c r="R58" s="25"/>
      <c r="S58" s="10"/>
    </row>
    <row r="59" spans="1:19" ht="33.75" customHeight="1" x14ac:dyDescent="0.25">
      <c r="A59" s="22" t="s">
        <v>58</v>
      </c>
      <c r="B59" s="23"/>
      <c r="C59" s="24"/>
      <c r="D59" s="25"/>
      <c r="E59" s="2">
        <v>0</v>
      </c>
      <c r="F59" s="19">
        <f>+F60+F61+F62+F63+F64+F65+F66</f>
        <v>0</v>
      </c>
      <c r="G59" s="14"/>
      <c r="H59" s="14"/>
      <c r="I59" s="14"/>
      <c r="J59" s="14"/>
      <c r="K59" s="14"/>
      <c r="L59" s="14"/>
      <c r="Q59" s="47">
        <f t="shared" si="1"/>
        <v>0</v>
      </c>
      <c r="R59" s="25"/>
      <c r="S59" s="10"/>
    </row>
    <row r="60" spans="1:19" ht="39.75" customHeight="1" x14ac:dyDescent="0.25">
      <c r="A60" s="15" t="s">
        <v>59</v>
      </c>
      <c r="B60" s="27">
        <f>+B61+B62+B63+B64+B65+B66+B67+B68+B69</f>
        <v>106734388</v>
      </c>
      <c r="C60" s="17">
        <f>+C61+C62+C63+C64+C65+C66+C67+C68+C69</f>
        <v>0</v>
      </c>
      <c r="D60" s="28"/>
      <c r="E60" s="19">
        <f>+E61+E62+E63+E64+E65+E66+E67+E68+E69</f>
        <v>0</v>
      </c>
      <c r="F60" s="2">
        <v>0</v>
      </c>
      <c r="G60" s="19">
        <f>+G61+G62+G63+G64+G65+G66+G67+G68+G69</f>
        <v>29547.200000000001</v>
      </c>
      <c r="H60" s="19">
        <f>+H61+H62+H63+H64+H65+H66+H67+H68+H69</f>
        <v>0</v>
      </c>
      <c r="I60" s="19">
        <f t="shared" ref="I60:P60" si="6">+I61+I62+I63+I64+I65+I66+I67+I68+I69</f>
        <v>3217609.01</v>
      </c>
      <c r="J60" s="20">
        <f t="shared" si="6"/>
        <v>4337238.0200000005</v>
      </c>
      <c r="K60" s="20">
        <f>+K61+K62+K63+K64+K65+K66+K67+K68+K69</f>
        <v>9169465.7200000007</v>
      </c>
      <c r="L60" s="20">
        <f t="shared" si="6"/>
        <v>20858268</v>
      </c>
      <c r="M60" s="20">
        <f t="shared" si="6"/>
        <v>17000</v>
      </c>
      <c r="N60" s="20">
        <f t="shared" si="6"/>
        <v>0</v>
      </c>
      <c r="O60" s="20">
        <f t="shared" si="6"/>
        <v>0</v>
      </c>
      <c r="P60" s="20">
        <f t="shared" si="6"/>
        <v>0</v>
      </c>
      <c r="Q60" s="20">
        <f t="shared" si="1"/>
        <v>37629127.950000003</v>
      </c>
      <c r="R60" s="28"/>
      <c r="S60" s="10"/>
    </row>
    <row r="61" spans="1:19" ht="24.95" customHeight="1" x14ac:dyDescent="0.25">
      <c r="A61" s="22" t="s">
        <v>60</v>
      </c>
      <c r="B61" s="23">
        <v>17187086</v>
      </c>
      <c r="C61" s="24"/>
      <c r="D61" s="25"/>
      <c r="E61" s="2"/>
      <c r="F61" s="2"/>
      <c r="G61" s="2">
        <v>29547.200000000001</v>
      </c>
      <c r="H61" s="14"/>
      <c r="I61" s="14">
        <f>3039186+149044</f>
        <v>3188230</v>
      </c>
      <c r="J61" s="14">
        <v>4308653.2300000004</v>
      </c>
      <c r="K61" s="14">
        <v>4823432</v>
      </c>
      <c r="L61" s="14">
        <f>2794340+93928</f>
        <v>2888268</v>
      </c>
      <c r="M61" s="14">
        <v>17000</v>
      </c>
      <c r="N61" s="14"/>
      <c r="O61" s="14"/>
      <c r="P61" s="14"/>
      <c r="Q61" s="14">
        <f t="shared" si="1"/>
        <v>15255130.43</v>
      </c>
      <c r="R61" s="25"/>
      <c r="S61" s="10"/>
    </row>
    <row r="62" spans="1:19" ht="24.95" customHeight="1" x14ac:dyDescent="0.25">
      <c r="A62" s="22" t="s">
        <v>61</v>
      </c>
      <c r="B62" s="23">
        <v>1156340</v>
      </c>
      <c r="C62" s="24"/>
      <c r="D62" s="25"/>
      <c r="E62" s="2"/>
      <c r="F62" s="14"/>
      <c r="G62" s="14"/>
      <c r="H62" s="14"/>
      <c r="J62" s="14"/>
      <c r="K62" s="14"/>
      <c r="L62" s="14"/>
      <c r="M62" s="14"/>
      <c r="N62" s="14"/>
      <c r="O62" s="14"/>
      <c r="P62" s="14"/>
      <c r="Q62" s="47">
        <f t="shared" si="1"/>
        <v>0</v>
      </c>
      <c r="R62" s="25"/>
      <c r="S62" s="10"/>
    </row>
    <row r="63" spans="1:19" ht="31.5" customHeight="1" x14ac:dyDescent="0.25">
      <c r="A63" s="22" t="s">
        <v>62</v>
      </c>
      <c r="B63" s="23">
        <v>139060</v>
      </c>
      <c r="C63" s="24"/>
      <c r="D63" s="25"/>
      <c r="E63" s="2"/>
      <c r="F63" s="14"/>
      <c r="G63" s="14"/>
      <c r="H63" s="14"/>
      <c r="J63" s="14"/>
      <c r="K63" s="14"/>
      <c r="L63" s="14"/>
      <c r="M63" s="14"/>
      <c r="O63" s="14"/>
      <c r="P63" s="14"/>
      <c r="Q63" s="47">
        <f t="shared" si="1"/>
        <v>0</v>
      </c>
      <c r="R63" s="25"/>
      <c r="S63" s="10"/>
    </row>
    <row r="64" spans="1:19" ht="42.75" customHeight="1" x14ac:dyDescent="0.25">
      <c r="A64" s="22" t="s">
        <v>63</v>
      </c>
      <c r="B64" s="23">
        <v>30000000</v>
      </c>
      <c r="C64" s="24"/>
      <c r="D64" s="25"/>
      <c r="E64" s="2"/>
      <c r="F64" s="14"/>
      <c r="G64" s="14"/>
      <c r="H64" s="14"/>
      <c r="I64" s="14"/>
      <c r="J64" s="14"/>
      <c r="K64" s="14">
        <v>4040085</v>
      </c>
      <c r="L64" s="14">
        <v>17970000</v>
      </c>
      <c r="M64" s="14"/>
      <c r="O64" s="14"/>
      <c r="P64" s="14"/>
      <c r="Q64" s="14">
        <f t="shared" si="1"/>
        <v>22010085</v>
      </c>
      <c r="R64" s="25"/>
      <c r="S64" s="10"/>
    </row>
    <row r="65" spans="1:19" ht="24.95" customHeight="1" x14ac:dyDescent="0.25">
      <c r="A65" s="22" t="s">
        <v>64</v>
      </c>
      <c r="B65" s="23">
        <v>7849164</v>
      </c>
      <c r="C65" s="24"/>
      <c r="D65" s="25"/>
      <c r="E65" s="2"/>
      <c r="F65" s="14"/>
      <c r="G65" s="14"/>
      <c r="H65" s="14"/>
      <c r="I65" s="14">
        <v>29379.010000000002</v>
      </c>
      <c r="J65" s="14"/>
      <c r="K65" s="14"/>
      <c r="L65" s="14"/>
      <c r="M65" s="14"/>
      <c r="N65" s="14"/>
      <c r="O65" s="14"/>
      <c r="P65" s="14"/>
      <c r="Q65" s="47">
        <f t="shared" si="1"/>
        <v>29379.010000000002</v>
      </c>
      <c r="R65" s="25"/>
      <c r="S65" s="10"/>
    </row>
    <row r="66" spans="1:19" ht="24.95" customHeight="1" x14ac:dyDescent="0.25">
      <c r="A66" s="22" t="s">
        <v>65</v>
      </c>
      <c r="B66" s="23">
        <v>1000000</v>
      </c>
      <c r="C66" s="24"/>
      <c r="D66" s="25"/>
      <c r="E66" s="2"/>
      <c r="F66" s="14"/>
      <c r="G66" s="14"/>
      <c r="H66" s="14"/>
      <c r="I66" s="14"/>
      <c r="J66" s="14">
        <v>28584.79</v>
      </c>
      <c r="K66" s="14">
        <v>305948.71999999997</v>
      </c>
      <c r="L66" s="14"/>
      <c r="M66" s="14"/>
      <c r="N66" s="14"/>
      <c r="O66" s="14"/>
      <c r="P66" s="14"/>
      <c r="Q66" s="47">
        <f t="shared" si="1"/>
        <v>334533.50999999995</v>
      </c>
      <c r="R66" s="25"/>
      <c r="S66" s="10"/>
    </row>
    <row r="67" spans="1:19" ht="24.95" customHeight="1" x14ac:dyDescent="0.25">
      <c r="A67" s="22" t="s">
        <v>66</v>
      </c>
      <c r="B67" s="23"/>
      <c r="C67" s="24"/>
      <c r="D67" s="25"/>
      <c r="E67" s="2"/>
      <c r="F67" s="14"/>
      <c r="G67" s="14"/>
      <c r="J67" s="14"/>
      <c r="K67" s="14"/>
      <c r="L67" s="14"/>
      <c r="N67" s="14"/>
      <c r="O67" s="47"/>
      <c r="Q67" s="47">
        <f t="shared" si="1"/>
        <v>0</v>
      </c>
      <c r="R67" s="25"/>
      <c r="S67" s="10"/>
    </row>
    <row r="68" spans="1:19" ht="24.95" customHeight="1" x14ac:dyDescent="0.25">
      <c r="A68" s="22" t="s">
        <v>67</v>
      </c>
      <c r="B68" s="23">
        <v>48647738</v>
      </c>
      <c r="C68" s="24"/>
      <c r="D68" s="25"/>
      <c r="E68" s="2"/>
      <c r="F68" s="14"/>
      <c r="G68" s="14"/>
      <c r="J68" s="14"/>
      <c r="K68" s="14"/>
      <c r="L68" s="14"/>
      <c r="O68" s="14"/>
      <c r="P68" s="14"/>
      <c r="Q68" s="47">
        <f t="shared" si="1"/>
        <v>0</v>
      </c>
      <c r="R68" s="25"/>
      <c r="S68" s="10"/>
    </row>
    <row r="69" spans="1:19" ht="30" customHeight="1" x14ac:dyDescent="0.25">
      <c r="A69" s="22" t="s">
        <v>68</v>
      </c>
      <c r="B69" s="23">
        <v>755000</v>
      </c>
      <c r="C69" s="24"/>
      <c r="D69" s="25"/>
      <c r="E69" s="2">
        <f>+E70+E71+E72+E73+E74</f>
        <v>0</v>
      </c>
      <c r="F69" s="14"/>
      <c r="G69" s="14"/>
      <c r="J69" s="14"/>
      <c r="K69" s="14"/>
      <c r="L69" s="14"/>
      <c r="Q69" s="47">
        <f t="shared" si="1"/>
        <v>0</v>
      </c>
      <c r="R69" s="25"/>
      <c r="S69" s="10"/>
    </row>
    <row r="70" spans="1:19" ht="24.95" customHeight="1" x14ac:dyDescent="0.25">
      <c r="A70" s="15" t="s">
        <v>69</v>
      </c>
      <c r="B70" s="27">
        <f>+B71+B72+B73+B74</f>
        <v>6410000</v>
      </c>
      <c r="C70" s="24"/>
      <c r="D70" s="25"/>
      <c r="E70" s="19">
        <f>+E71+E72+E73+E74</f>
        <v>0</v>
      </c>
      <c r="F70" s="14">
        <f t="shared" ref="F70:K70" si="7">+F71+F72+F73+F74</f>
        <v>0</v>
      </c>
      <c r="G70" s="14">
        <f t="shared" si="7"/>
        <v>0</v>
      </c>
      <c r="H70" s="14">
        <f t="shared" si="7"/>
        <v>0</v>
      </c>
      <c r="I70" s="14">
        <f t="shared" si="7"/>
        <v>0</v>
      </c>
      <c r="J70" s="14">
        <f t="shared" si="7"/>
        <v>0</v>
      </c>
      <c r="K70" s="14">
        <f t="shared" si="7"/>
        <v>0</v>
      </c>
      <c r="L70" s="20">
        <f>+L71+L72+L73+L74</f>
        <v>0</v>
      </c>
      <c r="M70" s="14">
        <f>+M71+M72+M73+M74</f>
        <v>0</v>
      </c>
      <c r="N70" s="14">
        <f>+N71+N72+N73+N74</f>
        <v>0</v>
      </c>
      <c r="O70" s="14">
        <f>+O71+O72+O73+O74</f>
        <v>0</v>
      </c>
      <c r="P70" s="14"/>
      <c r="Q70" s="14">
        <f t="shared" si="1"/>
        <v>0</v>
      </c>
      <c r="R70" s="25"/>
      <c r="S70" s="10"/>
    </row>
    <row r="71" spans="1:19" ht="20.100000000000001" customHeight="1" x14ac:dyDescent="0.25">
      <c r="A71" s="30" t="s">
        <v>70</v>
      </c>
      <c r="B71" s="23">
        <v>6410000</v>
      </c>
      <c r="C71" s="24"/>
      <c r="D71" s="31"/>
      <c r="E71" s="2"/>
      <c r="F71" s="14"/>
      <c r="G71" s="14"/>
      <c r="J71" s="14"/>
      <c r="K71" s="14"/>
      <c r="L71" s="14"/>
      <c r="N71" s="14"/>
      <c r="O71" s="14"/>
      <c r="P71" s="14"/>
      <c r="Q71" s="47">
        <f t="shared" si="1"/>
        <v>0</v>
      </c>
      <c r="R71" s="31"/>
      <c r="S71" s="10"/>
    </row>
    <row r="72" spans="1:19" ht="20.100000000000001" customHeight="1" x14ac:dyDescent="0.25">
      <c r="A72" s="30" t="s">
        <v>71</v>
      </c>
      <c r="B72" s="23"/>
      <c r="C72" s="24"/>
      <c r="D72" s="31"/>
      <c r="E72" s="2"/>
      <c r="F72" s="14"/>
      <c r="G72" s="14"/>
      <c r="J72" s="14"/>
      <c r="K72" s="14"/>
      <c r="L72" s="14"/>
      <c r="Q72" s="47">
        <f t="shared" si="1"/>
        <v>0</v>
      </c>
      <c r="R72" s="31"/>
      <c r="S72" s="10"/>
    </row>
    <row r="73" spans="1:19" ht="21" customHeight="1" x14ac:dyDescent="0.25">
      <c r="A73" s="30" t="s">
        <v>72</v>
      </c>
      <c r="B73" s="23"/>
      <c r="C73" s="24"/>
      <c r="D73" s="31"/>
      <c r="E73" s="2"/>
      <c r="F73" s="14"/>
      <c r="G73" s="14"/>
      <c r="J73" s="14"/>
      <c r="K73" s="14"/>
      <c r="L73" s="14"/>
      <c r="Q73" s="47">
        <f t="shared" si="1"/>
        <v>0</v>
      </c>
      <c r="R73" s="31"/>
      <c r="S73" s="10"/>
    </row>
    <row r="74" spans="1:19" ht="31.5" customHeight="1" x14ac:dyDescent="0.25">
      <c r="A74" s="30" t="s">
        <v>73</v>
      </c>
      <c r="B74" s="23"/>
      <c r="C74" s="24"/>
      <c r="D74" s="31"/>
      <c r="E74" s="2"/>
      <c r="F74" s="14"/>
      <c r="G74" s="14"/>
      <c r="J74" s="14"/>
      <c r="K74" s="14"/>
      <c r="L74" s="14"/>
      <c r="Q74" s="47">
        <f t="shared" si="1"/>
        <v>0</v>
      </c>
      <c r="R74" s="31"/>
      <c r="S74" s="10"/>
    </row>
    <row r="75" spans="1:19" ht="20.100000000000001" customHeight="1" x14ac:dyDescent="0.25">
      <c r="A75" s="32" t="s">
        <v>74</v>
      </c>
      <c r="B75" s="27">
        <f>+B76+B77</f>
        <v>0</v>
      </c>
      <c r="C75" s="24"/>
      <c r="D75" s="31"/>
      <c r="E75" s="19"/>
      <c r="F75" s="14"/>
      <c r="G75" s="14"/>
      <c r="J75" s="14"/>
      <c r="K75" s="14"/>
      <c r="L75" s="14"/>
      <c r="Q75" s="47">
        <f t="shared" si="1"/>
        <v>0</v>
      </c>
      <c r="R75" s="31"/>
      <c r="S75" s="10"/>
    </row>
    <row r="76" spans="1:19" ht="20.100000000000001" customHeight="1" x14ac:dyDescent="0.25">
      <c r="A76" s="30" t="s">
        <v>75</v>
      </c>
      <c r="B76" s="23"/>
      <c r="C76" s="24"/>
      <c r="D76" s="31"/>
      <c r="E76" s="2"/>
      <c r="F76" s="14"/>
      <c r="G76" s="14"/>
      <c r="J76" s="14"/>
      <c r="K76" s="14"/>
      <c r="L76" s="14"/>
      <c r="Q76" s="47">
        <f t="shared" si="1"/>
        <v>0</v>
      </c>
      <c r="R76" s="31"/>
      <c r="S76" s="10"/>
    </row>
    <row r="77" spans="1:19" ht="20.100000000000001" customHeight="1" x14ac:dyDescent="0.25">
      <c r="A77" s="30" t="s">
        <v>76</v>
      </c>
      <c r="B77" s="23"/>
      <c r="C77" s="24"/>
      <c r="D77" s="31"/>
      <c r="E77" s="2"/>
      <c r="F77" s="14"/>
      <c r="G77" s="14"/>
      <c r="J77" s="14"/>
      <c r="K77" s="14"/>
      <c r="L77" s="14"/>
      <c r="Q77" s="47">
        <f t="shared" si="1"/>
        <v>0</v>
      </c>
      <c r="R77" s="31"/>
      <c r="S77" s="10"/>
    </row>
    <row r="78" spans="1:19" ht="20.100000000000001" customHeight="1" x14ac:dyDescent="0.25">
      <c r="A78" s="32" t="s">
        <v>77</v>
      </c>
      <c r="B78" s="27">
        <f>+B79+B80+B81</f>
        <v>0</v>
      </c>
      <c r="C78" s="24"/>
      <c r="D78" s="31"/>
      <c r="E78" s="19"/>
      <c r="F78" s="14"/>
      <c r="G78" s="14"/>
      <c r="J78" s="14"/>
      <c r="K78" s="14"/>
      <c r="L78" s="14"/>
      <c r="Q78" s="47">
        <f t="shared" si="1"/>
        <v>0</v>
      </c>
      <c r="R78" s="31"/>
      <c r="S78" s="10"/>
    </row>
    <row r="79" spans="1:19" ht="20.100000000000001" customHeight="1" x14ac:dyDescent="0.25">
      <c r="A79" s="30" t="s">
        <v>78</v>
      </c>
      <c r="B79" s="23"/>
      <c r="C79" s="24"/>
      <c r="D79" s="31"/>
      <c r="E79" s="2"/>
      <c r="F79" s="14"/>
      <c r="G79" s="14"/>
      <c r="J79" s="14"/>
      <c r="K79" s="14"/>
      <c r="L79" s="14"/>
      <c r="Q79" s="47">
        <f t="shared" si="1"/>
        <v>0</v>
      </c>
      <c r="R79" s="31"/>
      <c r="S79" s="10"/>
    </row>
    <row r="80" spans="1:19" ht="20.100000000000001" customHeight="1" x14ac:dyDescent="0.25">
      <c r="A80" s="30" t="s">
        <v>79</v>
      </c>
      <c r="B80" s="23"/>
      <c r="C80" s="24"/>
      <c r="D80" s="31"/>
      <c r="E80" s="2"/>
      <c r="F80" s="14"/>
      <c r="G80" s="14"/>
      <c r="J80" s="14"/>
      <c r="K80" s="14"/>
      <c r="L80" s="14"/>
      <c r="Q80" s="47">
        <f t="shared" si="1"/>
        <v>0</v>
      </c>
      <c r="R80" s="31"/>
      <c r="S80" s="10"/>
    </row>
    <row r="81" spans="1:19" ht="20.100000000000001" customHeight="1" x14ac:dyDescent="0.25">
      <c r="A81" s="30" t="s">
        <v>80</v>
      </c>
      <c r="B81" s="23"/>
      <c r="C81" s="24"/>
      <c r="D81" s="31"/>
      <c r="E81" s="2"/>
      <c r="F81" s="14"/>
      <c r="G81" s="14"/>
      <c r="J81" s="14"/>
      <c r="K81" s="14"/>
      <c r="L81" s="14"/>
      <c r="Q81" s="47">
        <f t="shared" si="1"/>
        <v>0</v>
      </c>
      <c r="R81" s="31"/>
      <c r="S81" s="10"/>
    </row>
    <row r="82" spans="1:19" x14ac:dyDescent="0.25">
      <c r="A82" s="33" t="s">
        <v>81</v>
      </c>
      <c r="B82" s="34">
        <f>+B18+B24+B34+B44+B60+B70</f>
        <v>1255002443</v>
      </c>
      <c r="C82" s="34">
        <f>+C18+C24+C34+C44+C60</f>
        <v>0</v>
      </c>
      <c r="D82" s="35"/>
      <c r="E82" s="36">
        <f t="shared" ref="E82:J82" si="8">+E18+E24+E34+E44+E60+E70</f>
        <v>51412843.189999998</v>
      </c>
      <c r="F82" s="36">
        <f t="shared" si="8"/>
        <v>54466681.799999997</v>
      </c>
      <c r="G82" s="36">
        <f>+G18+G24+G34+G44+G60+G70</f>
        <v>57847192.219999999</v>
      </c>
      <c r="H82" s="36">
        <f t="shared" si="8"/>
        <v>67703520.439999998</v>
      </c>
      <c r="I82" s="36">
        <f t="shared" si="8"/>
        <v>65705999.57</v>
      </c>
      <c r="J82" s="36">
        <f t="shared" si="8"/>
        <v>70646289.219999999</v>
      </c>
      <c r="K82" s="36">
        <f t="shared" ref="K82:P82" si="9">+K18+K24+K34+K44+K60+K70</f>
        <v>75744301.060000002</v>
      </c>
      <c r="L82" s="36">
        <f t="shared" si="9"/>
        <v>97402493.5</v>
      </c>
      <c r="M82" s="36">
        <f t="shared" si="9"/>
        <v>70656916.790000007</v>
      </c>
      <c r="N82" s="36">
        <f t="shared" si="9"/>
        <v>0</v>
      </c>
      <c r="O82" s="36">
        <f t="shared" si="9"/>
        <v>0</v>
      </c>
      <c r="P82" s="36">
        <f t="shared" si="9"/>
        <v>0</v>
      </c>
      <c r="Q82" s="36">
        <f t="shared" si="1"/>
        <v>611586237.78999996</v>
      </c>
      <c r="R82" s="35"/>
      <c r="S82" s="10"/>
    </row>
    <row r="83" spans="1:19" x14ac:dyDescent="0.25">
      <c r="A83" s="22"/>
      <c r="B83" s="22"/>
      <c r="E83" s="2"/>
      <c r="F83" s="14"/>
      <c r="G83" s="14"/>
      <c r="J83" s="14"/>
      <c r="Q83" s="47">
        <f t="shared" ref="Q83:Q95" si="10">+E83+F83+G83+H83+I83+J83+K83+L83+M83+N83+O83+P83</f>
        <v>0</v>
      </c>
      <c r="S83" s="10"/>
    </row>
    <row r="84" spans="1:19" x14ac:dyDescent="0.25">
      <c r="A84" s="11" t="s">
        <v>82</v>
      </c>
      <c r="B84" s="11"/>
      <c r="C84" s="37"/>
      <c r="D84" s="38"/>
      <c r="E84" s="39"/>
      <c r="F84" s="39"/>
      <c r="G84" s="39"/>
      <c r="H84" s="37"/>
      <c r="I84" s="37"/>
      <c r="J84" s="37"/>
      <c r="K84" s="37"/>
      <c r="L84" s="37"/>
      <c r="M84" s="39"/>
      <c r="N84" s="37"/>
      <c r="O84" s="37"/>
      <c r="P84" s="37"/>
      <c r="Q84" s="39">
        <f t="shared" si="10"/>
        <v>0</v>
      </c>
      <c r="R84" s="38"/>
      <c r="S84" s="10"/>
    </row>
    <row r="85" spans="1:19" x14ac:dyDescent="0.25">
      <c r="A85" s="15" t="s">
        <v>83</v>
      </c>
      <c r="B85" s="15"/>
      <c r="E85" s="19"/>
      <c r="F85" s="14"/>
      <c r="G85" s="14"/>
      <c r="J85" s="14"/>
      <c r="Q85" s="47">
        <f t="shared" si="10"/>
        <v>0</v>
      </c>
      <c r="S85" s="10"/>
    </row>
    <row r="86" spans="1:19" x14ac:dyDescent="0.25">
      <c r="A86" s="22" t="s">
        <v>84</v>
      </c>
      <c r="B86" s="22"/>
      <c r="E86" s="2"/>
      <c r="F86" s="14"/>
      <c r="G86" s="14"/>
      <c r="J86" s="14"/>
      <c r="K86" s="14"/>
      <c r="L86" s="14"/>
      <c r="M86" s="14"/>
      <c r="N86" s="14"/>
      <c r="O86" s="14"/>
      <c r="P86" s="14"/>
      <c r="Q86" s="47">
        <f t="shared" si="10"/>
        <v>0</v>
      </c>
      <c r="S86" s="10"/>
    </row>
    <row r="87" spans="1:19" x14ac:dyDescent="0.25">
      <c r="A87" s="22" t="s">
        <v>85</v>
      </c>
      <c r="B87" s="22"/>
      <c r="E87" s="2"/>
      <c r="F87" s="14"/>
      <c r="G87" s="14"/>
      <c r="J87" s="14"/>
      <c r="M87" s="14"/>
      <c r="Q87" s="14">
        <f t="shared" si="10"/>
        <v>0</v>
      </c>
      <c r="S87" s="10"/>
    </row>
    <row r="88" spans="1:19" x14ac:dyDescent="0.25">
      <c r="A88" s="15" t="s">
        <v>86</v>
      </c>
      <c r="B88" s="15"/>
      <c r="E88" s="19"/>
      <c r="F88" s="14"/>
      <c r="G88" s="14"/>
      <c r="J88" s="14"/>
      <c r="M88" s="14"/>
      <c r="Q88" s="47">
        <f t="shared" si="10"/>
        <v>0</v>
      </c>
      <c r="S88" s="10"/>
    </row>
    <row r="89" spans="1:19" x14ac:dyDescent="0.25">
      <c r="A89" s="22" t="s">
        <v>87</v>
      </c>
      <c r="B89" s="22"/>
      <c r="E89" s="2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47">
        <f t="shared" si="10"/>
        <v>0</v>
      </c>
      <c r="S89" s="10"/>
    </row>
    <row r="90" spans="1:19" x14ac:dyDescent="0.25">
      <c r="A90" s="22" t="s">
        <v>88</v>
      </c>
      <c r="B90" s="22"/>
      <c r="E90" s="2"/>
      <c r="F90" s="14"/>
      <c r="G90" s="14"/>
      <c r="H90" s="14"/>
      <c r="I90" s="14"/>
      <c r="J90" s="14"/>
      <c r="N90" s="14"/>
      <c r="Q90" s="47">
        <f t="shared" si="10"/>
        <v>0</v>
      </c>
      <c r="S90" s="10"/>
    </row>
    <row r="91" spans="1:19" x14ac:dyDescent="0.25">
      <c r="A91" s="15" t="s">
        <v>89</v>
      </c>
      <c r="B91" s="15"/>
      <c r="E91" s="19"/>
      <c r="F91" s="14"/>
      <c r="G91" s="14"/>
      <c r="J91" s="14"/>
      <c r="Q91" s="47">
        <f t="shared" si="10"/>
        <v>0</v>
      </c>
      <c r="S91" s="10"/>
    </row>
    <row r="92" spans="1:19" x14ac:dyDescent="0.25">
      <c r="A92" s="22" t="s">
        <v>90</v>
      </c>
      <c r="B92" s="22"/>
      <c r="E92" s="2"/>
      <c r="F92" s="14"/>
      <c r="G92" s="14"/>
      <c r="J92" s="14"/>
      <c r="Q92" s="47">
        <f t="shared" si="10"/>
        <v>0</v>
      </c>
      <c r="S92" s="10"/>
    </row>
    <row r="93" spans="1:19" x14ac:dyDescent="0.25">
      <c r="A93" s="33" t="s">
        <v>91</v>
      </c>
      <c r="B93" s="33"/>
      <c r="C93" s="40"/>
      <c r="D93" s="41"/>
      <c r="E93" s="36">
        <f t="shared" ref="E93:O93" si="11">SUM(E85:E92)</f>
        <v>0</v>
      </c>
      <c r="F93" s="36">
        <f t="shared" si="11"/>
        <v>0</v>
      </c>
      <c r="G93" s="36">
        <f t="shared" si="11"/>
        <v>0</v>
      </c>
      <c r="H93" s="40">
        <f t="shared" si="11"/>
        <v>0</v>
      </c>
      <c r="I93" s="40">
        <f t="shared" si="11"/>
        <v>0</v>
      </c>
      <c r="J93" s="40">
        <f t="shared" si="11"/>
        <v>0</v>
      </c>
      <c r="K93" s="40">
        <f t="shared" si="11"/>
        <v>0</v>
      </c>
      <c r="L93" s="40">
        <f t="shared" si="11"/>
        <v>0</v>
      </c>
      <c r="M93" s="36">
        <f t="shared" si="11"/>
        <v>0</v>
      </c>
      <c r="N93" s="40">
        <f t="shared" si="11"/>
        <v>0</v>
      </c>
      <c r="O93" s="40">
        <f t="shared" si="11"/>
        <v>0</v>
      </c>
      <c r="P93" s="40"/>
      <c r="Q93" s="36">
        <f t="shared" si="10"/>
        <v>0</v>
      </c>
      <c r="R93" s="41"/>
      <c r="S93" s="10"/>
    </row>
    <row r="94" spans="1:19" x14ac:dyDescent="0.25">
      <c r="E94" s="14"/>
      <c r="F94" s="14"/>
      <c r="G94" s="14"/>
      <c r="J94" s="14"/>
      <c r="Q94" s="47">
        <f t="shared" si="10"/>
        <v>0</v>
      </c>
      <c r="S94" s="10"/>
    </row>
    <row r="95" spans="1:19" ht="16.5" thickBot="1" x14ac:dyDescent="0.3">
      <c r="A95" s="42" t="s">
        <v>92</v>
      </c>
      <c r="B95" s="43">
        <f>+B82</f>
        <v>1255002443</v>
      </c>
      <c r="C95" s="44">
        <f>C82+C93</f>
        <v>0</v>
      </c>
      <c r="D95" s="35"/>
      <c r="E95" s="45">
        <f>+E18+E24+E34+E44+E60</f>
        <v>51412843.189999998</v>
      </c>
      <c r="F95" s="45">
        <f t="shared" ref="F95:N95" si="12">F82+F93</f>
        <v>54466681.799999997</v>
      </c>
      <c r="G95" s="45">
        <f t="shared" si="12"/>
        <v>57847192.219999999</v>
      </c>
      <c r="H95" s="44">
        <f t="shared" si="12"/>
        <v>67703520.439999998</v>
      </c>
      <c r="I95" s="44">
        <f>I82+I93</f>
        <v>65705999.57</v>
      </c>
      <c r="J95" s="44">
        <f t="shared" si="12"/>
        <v>70646289.219999999</v>
      </c>
      <c r="K95" s="44">
        <f t="shared" si="12"/>
        <v>75744301.060000002</v>
      </c>
      <c r="L95" s="44">
        <f t="shared" si="12"/>
        <v>97402493.5</v>
      </c>
      <c r="M95" s="50">
        <f t="shared" si="12"/>
        <v>70656916.790000007</v>
      </c>
      <c r="N95" s="44">
        <f t="shared" si="12"/>
        <v>0</v>
      </c>
      <c r="O95" s="44">
        <f>O82+O93</f>
        <v>0</v>
      </c>
      <c r="P95" s="44">
        <f>P82+P93</f>
        <v>0</v>
      </c>
      <c r="Q95" s="50">
        <f t="shared" si="10"/>
        <v>611586237.78999996</v>
      </c>
      <c r="R95" s="35"/>
      <c r="S95" s="10"/>
    </row>
    <row r="96" spans="1:19" ht="15.75" thickTop="1" x14ac:dyDescent="0.25">
      <c r="A96" t="s">
        <v>97</v>
      </c>
      <c r="B96" s="14"/>
      <c r="C96" s="10"/>
      <c r="D96" s="14"/>
      <c r="E96" s="52"/>
      <c r="F96" s="53"/>
      <c r="G96" s="14"/>
      <c r="I96" s="56"/>
      <c r="J96" s="14"/>
      <c r="L96" s="47"/>
      <c r="S96" s="10"/>
    </row>
    <row r="97" spans="1:19" x14ac:dyDescent="0.25">
      <c r="A97" t="s">
        <v>541</v>
      </c>
      <c r="B97" s="10"/>
      <c r="D97" s="14"/>
      <c r="E97" s="14"/>
      <c r="F97" s="14"/>
      <c r="G97" s="14"/>
      <c r="I97" s="10"/>
      <c r="J97" s="14"/>
      <c r="L97" s="10"/>
      <c r="S97" s="10"/>
    </row>
    <row r="98" spans="1:19" ht="30" x14ac:dyDescent="0.25">
      <c r="A98" s="51" t="s">
        <v>98</v>
      </c>
      <c r="B98" s="10"/>
      <c r="D98" s="14"/>
      <c r="E98" s="14"/>
      <c r="F98" s="14"/>
      <c r="G98" s="14"/>
      <c r="J98" s="14"/>
      <c r="S98" s="10"/>
    </row>
    <row r="99" spans="1:19" ht="45" x14ac:dyDescent="0.25">
      <c r="A99" s="51" t="s">
        <v>105</v>
      </c>
      <c r="B99" s="10"/>
      <c r="D99" s="14"/>
      <c r="E99" s="14"/>
      <c r="F99" s="14"/>
      <c r="G99" s="14"/>
      <c r="J99" s="14"/>
      <c r="S99" s="10"/>
    </row>
    <row r="100" spans="1:19" ht="75" x14ac:dyDescent="0.25">
      <c r="A100" s="51" t="s">
        <v>99</v>
      </c>
      <c r="B100" s="10"/>
      <c r="D100" s="14"/>
      <c r="E100" s="14"/>
      <c r="F100" s="14"/>
      <c r="G100" s="14"/>
      <c r="J100" s="14"/>
      <c r="S100" s="10"/>
    </row>
    <row r="101" spans="1:19" x14ac:dyDescent="0.25">
      <c r="A101" s="51"/>
      <c r="B101" s="10"/>
      <c r="D101" s="14"/>
      <c r="E101" s="14"/>
      <c r="F101" s="14"/>
      <c r="G101" s="14"/>
      <c r="J101" s="14"/>
      <c r="S101" s="10"/>
    </row>
    <row r="102" spans="1:19" x14ac:dyDescent="0.25">
      <c r="A102" s="51"/>
      <c r="B102" s="10"/>
      <c r="D102" s="14"/>
      <c r="E102" s="14"/>
      <c r="F102" s="14"/>
      <c r="G102" s="14"/>
      <c r="J102" s="14"/>
      <c r="S102" s="10"/>
    </row>
    <row r="103" spans="1:19" x14ac:dyDescent="0.25">
      <c r="A103" s="51"/>
      <c r="B103" s="10"/>
      <c r="D103" s="14"/>
      <c r="E103" s="14"/>
      <c r="F103" s="14"/>
      <c r="G103" s="14"/>
      <c r="J103" s="14"/>
      <c r="S103" s="10"/>
    </row>
    <row r="104" spans="1:19" x14ac:dyDescent="0.25">
      <c r="A104" s="74" t="s">
        <v>534</v>
      </c>
      <c r="B104" s="10"/>
      <c r="D104" s="14"/>
      <c r="E104" s="14"/>
      <c r="F104" s="14"/>
      <c r="G104" s="14"/>
      <c r="J104" s="14"/>
      <c r="S104" s="10"/>
    </row>
    <row r="105" spans="1:19" x14ac:dyDescent="0.25">
      <c r="A105" s="74" t="s">
        <v>535</v>
      </c>
      <c r="B105" s="10"/>
      <c r="D105" s="14"/>
      <c r="E105" s="14"/>
      <c r="F105" s="14"/>
      <c r="G105" s="14"/>
      <c r="J105" s="14"/>
      <c r="S105" s="10"/>
    </row>
    <row r="106" spans="1:19" x14ac:dyDescent="0.25">
      <c r="A106" s="74" t="s">
        <v>536</v>
      </c>
      <c r="B106" s="10"/>
      <c r="D106" s="14"/>
      <c r="E106" s="14"/>
      <c r="F106" s="14"/>
      <c r="G106" s="14"/>
      <c r="J106" s="14"/>
      <c r="S106" s="10"/>
    </row>
    <row r="107" spans="1:19" x14ac:dyDescent="0.25">
      <c r="B107" s="10"/>
      <c r="D107" s="14"/>
      <c r="E107" s="14"/>
      <c r="F107" s="14"/>
      <c r="G107" s="14"/>
      <c r="J107" s="14"/>
      <c r="S107" s="10"/>
    </row>
    <row r="108" spans="1:19" x14ac:dyDescent="0.25">
      <c r="B108" s="10"/>
      <c r="D108" s="14"/>
      <c r="E108" s="14"/>
      <c r="F108" s="14"/>
      <c r="G108" s="14"/>
      <c r="J108" s="14"/>
      <c r="S108" s="10"/>
    </row>
    <row r="109" spans="1:19" x14ac:dyDescent="0.25">
      <c r="A109" s="74" t="s">
        <v>534</v>
      </c>
      <c r="B109" s="10"/>
      <c r="D109" s="14"/>
      <c r="E109" s="14"/>
      <c r="F109" s="14"/>
      <c r="G109" s="14"/>
      <c r="J109" s="14"/>
      <c r="S109" s="10"/>
    </row>
    <row r="110" spans="1:19" x14ac:dyDescent="0.25">
      <c r="A110" s="74" t="s">
        <v>538</v>
      </c>
      <c r="B110" s="10"/>
      <c r="D110" s="14"/>
      <c r="E110" s="14"/>
      <c r="F110" s="14"/>
      <c r="G110" s="14"/>
      <c r="J110" s="14"/>
      <c r="S110" s="10"/>
    </row>
    <row r="111" spans="1:19" x14ac:dyDescent="0.25">
      <c r="A111" s="74" t="s">
        <v>539</v>
      </c>
      <c r="B111" s="10"/>
      <c r="D111" s="14"/>
      <c r="E111" s="14"/>
      <c r="F111" s="14"/>
      <c r="G111" s="14"/>
      <c r="J111" s="14"/>
      <c r="S111" s="10"/>
    </row>
    <row r="112" spans="1:19" x14ac:dyDescent="0.25">
      <c r="B112" s="10"/>
      <c r="D112" s="14"/>
      <c r="E112" s="14"/>
      <c r="F112" s="14"/>
      <c r="G112" s="14"/>
      <c r="J112" s="14"/>
      <c r="S112" s="10"/>
    </row>
    <row r="113" spans="1:19" x14ac:dyDescent="0.25">
      <c r="B113" s="10"/>
      <c r="D113" s="14"/>
      <c r="E113" s="14"/>
      <c r="F113" s="14"/>
      <c r="G113" s="14"/>
      <c r="J113" s="14"/>
      <c r="S113" s="10"/>
    </row>
    <row r="114" spans="1:19" x14ac:dyDescent="0.25">
      <c r="A114" s="74" t="s">
        <v>534</v>
      </c>
      <c r="B114" s="10"/>
      <c r="D114" s="14"/>
      <c r="E114" s="14"/>
      <c r="F114" s="14"/>
      <c r="G114" s="14"/>
      <c r="J114" s="14"/>
      <c r="S114" s="10"/>
    </row>
    <row r="115" spans="1:19" x14ac:dyDescent="0.25">
      <c r="A115" s="74" t="s">
        <v>537</v>
      </c>
      <c r="B115" s="10"/>
      <c r="D115" s="14"/>
      <c r="E115" s="14"/>
      <c r="F115" s="14"/>
      <c r="G115" s="14"/>
      <c r="J115" s="14"/>
      <c r="S115" s="10"/>
    </row>
    <row r="116" spans="1:19" x14ac:dyDescent="0.25">
      <c r="A116" s="74" t="s">
        <v>540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S116" s="10"/>
    </row>
    <row r="117" spans="1:19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S117" s="10"/>
    </row>
    <row r="118" spans="1:19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S118" s="10"/>
    </row>
    <row r="119" spans="1:19" x14ac:dyDescent="0.25">
      <c r="D119"/>
      <c r="S119" s="10"/>
    </row>
    <row r="120" spans="1:19" x14ac:dyDescent="0.25">
      <c r="D120"/>
      <c r="S120" s="10"/>
    </row>
    <row r="121" spans="1:19" x14ac:dyDescent="0.25">
      <c r="D121"/>
      <c r="S121" s="10"/>
    </row>
    <row r="122" spans="1:19" x14ac:dyDescent="0.25">
      <c r="D122"/>
      <c r="S122" s="10"/>
    </row>
    <row r="123" spans="1:19" x14ac:dyDescent="0.25">
      <c r="D123"/>
      <c r="S123" s="10"/>
    </row>
    <row r="124" spans="1:19" x14ac:dyDescent="0.25">
      <c r="D124"/>
      <c r="S124" s="10"/>
    </row>
    <row r="125" spans="1:19" x14ac:dyDescent="0.25">
      <c r="D125"/>
      <c r="S125" s="10"/>
    </row>
    <row r="126" spans="1:19" x14ac:dyDescent="0.25">
      <c r="D126"/>
      <c r="S126" s="10"/>
    </row>
    <row r="127" spans="1:19" x14ac:dyDescent="0.25">
      <c r="D127"/>
      <c r="S127" s="10"/>
    </row>
    <row r="128" spans="1:19" x14ac:dyDescent="0.25">
      <c r="D128"/>
      <c r="S128" s="10"/>
    </row>
    <row r="129" spans="4:19" x14ac:dyDescent="0.25">
      <c r="D129"/>
      <c r="S129" s="10"/>
    </row>
    <row r="130" spans="4:19" x14ac:dyDescent="0.25">
      <c r="D130"/>
      <c r="S130" s="10"/>
    </row>
    <row r="131" spans="4:19" x14ac:dyDescent="0.25">
      <c r="D131"/>
      <c r="S131" s="10"/>
    </row>
    <row r="132" spans="4:19" x14ac:dyDescent="0.25">
      <c r="D132"/>
      <c r="S132" s="10"/>
    </row>
    <row r="133" spans="4:19" x14ac:dyDescent="0.25">
      <c r="D133"/>
      <c r="S133" s="10"/>
    </row>
    <row r="134" spans="4:19" x14ac:dyDescent="0.25">
      <c r="D134"/>
      <c r="S134" s="10"/>
    </row>
    <row r="135" spans="4:19" x14ac:dyDescent="0.25">
      <c r="D135"/>
      <c r="S135" s="10"/>
    </row>
    <row r="136" spans="4:19" x14ac:dyDescent="0.25">
      <c r="D136"/>
      <c r="S136" s="10"/>
    </row>
    <row r="137" spans="4:19" x14ac:dyDescent="0.25">
      <c r="D137"/>
      <c r="S137" s="10"/>
    </row>
    <row r="138" spans="4:19" x14ac:dyDescent="0.25">
      <c r="D138"/>
      <c r="S138" s="10"/>
    </row>
    <row r="139" spans="4:19" x14ac:dyDescent="0.25">
      <c r="D139"/>
      <c r="S139" s="10"/>
    </row>
    <row r="140" spans="4:19" x14ac:dyDescent="0.25">
      <c r="D140"/>
      <c r="S140" s="10"/>
    </row>
    <row r="141" spans="4:19" x14ac:dyDescent="0.25">
      <c r="D141"/>
      <c r="S141" s="10"/>
    </row>
    <row r="142" spans="4:19" x14ac:dyDescent="0.25">
      <c r="D142"/>
      <c r="S142" s="10"/>
    </row>
    <row r="143" spans="4:19" x14ac:dyDescent="0.25">
      <c r="D143"/>
      <c r="S143" s="10"/>
    </row>
    <row r="144" spans="4:19" x14ac:dyDescent="0.25">
      <c r="D144"/>
      <c r="S144" s="10"/>
    </row>
    <row r="145" spans="4:19" x14ac:dyDescent="0.25">
      <c r="D145"/>
      <c r="S145" s="10"/>
    </row>
    <row r="146" spans="4:19" x14ac:dyDescent="0.25">
      <c r="D146"/>
      <c r="S146" s="10"/>
    </row>
    <row r="147" spans="4:19" x14ac:dyDescent="0.25">
      <c r="D147"/>
      <c r="S147" s="10"/>
    </row>
    <row r="148" spans="4:19" x14ac:dyDescent="0.25">
      <c r="D148"/>
      <c r="S148" s="10"/>
    </row>
    <row r="149" spans="4:19" x14ac:dyDescent="0.25">
      <c r="D149"/>
      <c r="S149" s="10"/>
    </row>
    <row r="150" spans="4:19" x14ac:dyDescent="0.25">
      <c r="D150"/>
      <c r="S150" s="10"/>
    </row>
    <row r="151" spans="4:19" x14ac:dyDescent="0.25">
      <c r="D151"/>
      <c r="S151" s="10"/>
    </row>
    <row r="152" spans="4:19" x14ac:dyDescent="0.25">
      <c r="D152"/>
      <c r="S152" s="10"/>
    </row>
    <row r="153" spans="4:19" x14ac:dyDescent="0.25">
      <c r="D153"/>
      <c r="S153" s="10"/>
    </row>
    <row r="154" spans="4:19" x14ac:dyDescent="0.25">
      <c r="D154"/>
      <c r="S154" s="10"/>
    </row>
    <row r="155" spans="4:19" x14ac:dyDescent="0.25">
      <c r="D155"/>
      <c r="S155" s="10"/>
    </row>
    <row r="156" spans="4:19" x14ac:dyDescent="0.25">
      <c r="D156"/>
      <c r="S156" s="10"/>
    </row>
    <row r="157" spans="4:19" x14ac:dyDescent="0.25">
      <c r="D157"/>
      <c r="S157" s="10"/>
    </row>
    <row r="158" spans="4:19" x14ac:dyDescent="0.25">
      <c r="D158"/>
      <c r="S158" s="10"/>
    </row>
    <row r="159" spans="4:19" x14ac:dyDescent="0.25">
      <c r="D159"/>
      <c r="S159" s="10"/>
    </row>
    <row r="160" spans="4:19" x14ac:dyDescent="0.25">
      <c r="D160"/>
      <c r="S160" s="10"/>
    </row>
    <row r="161" spans="4:19" x14ac:dyDescent="0.25">
      <c r="D161"/>
      <c r="S161" s="10"/>
    </row>
    <row r="162" spans="4:19" x14ac:dyDescent="0.25">
      <c r="D162"/>
      <c r="S162" s="10"/>
    </row>
    <row r="163" spans="4:19" x14ac:dyDescent="0.25">
      <c r="D163"/>
      <c r="S163" s="10"/>
    </row>
    <row r="164" spans="4:19" x14ac:dyDescent="0.25">
      <c r="D164"/>
      <c r="S164" s="10"/>
    </row>
    <row r="165" spans="4:19" x14ac:dyDescent="0.25">
      <c r="D165"/>
      <c r="S165" s="10"/>
    </row>
    <row r="166" spans="4:19" x14ac:dyDescent="0.25">
      <c r="D166"/>
      <c r="S166" s="10"/>
    </row>
    <row r="167" spans="4:19" x14ac:dyDescent="0.25">
      <c r="D167"/>
      <c r="S167" s="10"/>
    </row>
    <row r="168" spans="4:19" x14ac:dyDescent="0.25">
      <c r="D168"/>
      <c r="S168" s="10"/>
    </row>
    <row r="169" spans="4:19" x14ac:dyDescent="0.25">
      <c r="D169"/>
      <c r="S169" s="10"/>
    </row>
    <row r="170" spans="4:19" x14ac:dyDescent="0.25">
      <c r="D170"/>
      <c r="S170" s="10"/>
    </row>
    <row r="171" spans="4:19" x14ac:dyDescent="0.25">
      <c r="D171"/>
      <c r="S171" s="10"/>
    </row>
    <row r="172" spans="4:19" x14ac:dyDescent="0.25">
      <c r="D172"/>
      <c r="S172" s="10"/>
    </row>
    <row r="173" spans="4:19" x14ac:dyDescent="0.25">
      <c r="D173"/>
      <c r="S173" s="10"/>
    </row>
    <row r="174" spans="4:19" x14ac:dyDescent="0.25">
      <c r="D174"/>
      <c r="S174" s="10"/>
    </row>
    <row r="175" spans="4:19" x14ac:dyDescent="0.25">
      <c r="D175"/>
      <c r="S175" s="10"/>
    </row>
    <row r="176" spans="4:19" x14ac:dyDescent="0.25">
      <c r="D176"/>
      <c r="S176" s="10"/>
    </row>
    <row r="177" spans="4:19" x14ac:dyDescent="0.25">
      <c r="D177"/>
      <c r="S177" s="10"/>
    </row>
    <row r="178" spans="4:19" x14ac:dyDescent="0.25">
      <c r="D178"/>
      <c r="S178" s="10"/>
    </row>
    <row r="179" spans="4:19" x14ac:dyDescent="0.25">
      <c r="D179"/>
      <c r="S179" s="10"/>
    </row>
    <row r="180" spans="4:19" x14ac:dyDescent="0.25">
      <c r="D180"/>
      <c r="S180" s="10"/>
    </row>
    <row r="181" spans="4:19" x14ac:dyDescent="0.25">
      <c r="D181"/>
      <c r="S181" s="10"/>
    </row>
    <row r="182" spans="4:19" x14ac:dyDescent="0.25">
      <c r="D182"/>
      <c r="S182" s="10"/>
    </row>
    <row r="183" spans="4:19" x14ac:dyDescent="0.25">
      <c r="D183"/>
      <c r="S183" s="10"/>
    </row>
    <row r="184" spans="4:19" x14ac:dyDescent="0.25">
      <c r="D184"/>
      <c r="S184" s="10"/>
    </row>
    <row r="185" spans="4:19" x14ac:dyDescent="0.25">
      <c r="D185"/>
      <c r="S185" s="10"/>
    </row>
    <row r="186" spans="4:19" x14ac:dyDescent="0.25">
      <c r="D186"/>
      <c r="S186" s="10"/>
    </row>
    <row r="187" spans="4:19" x14ac:dyDescent="0.25">
      <c r="D187"/>
      <c r="S187" s="10"/>
    </row>
    <row r="188" spans="4:19" x14ac:dyDescent="0.25">
      <c r="D188"/>
      <c r="S188" s="10"/>
    </row>
    <row r="189" spans="4:19" x14ac:dyDescent="0.25">
      <c r="D189"/>
      <c r="S189" s="10"/>
    </row>
    <row r="190" spans="4:19" x14ac:dyDescent="0.25">
      <c r="D190"/>
      <c r="S190" s="10"/>
    </row>
    <row r="191" spans="4:19" x14ac:dyDescent="0.25">
      <c r="D191"/>
      <c r="S191" s="10"/>
    </row>
    <row r="192" spans="4:19" x14ac:dyDescent="0.25">
      <c r="D192"/>
      <c r="S192" s="10"/>
    </row>
    <row r="193" spans="4:19" x14ac:dyDescent="0.25">
      <c r="D193"/>
      <c r="S193" s="10"/>
    </row>
    <row r="194" spans="4:19" x14ac:dyDescent="0.25">
      <c r="D194"/>
      <c r="S194" s="10"/>
    </row>
    <row r="195" spans="4:19" x14ac:dyDescent="0.25">
      <c r="D195"/>
      <c r="S195" s="10"/>
    </row>
    <row r="196" spans="4:19" x14ac:dyDescent="0.25">
      <c r="D196"/>
      <c r="S196" s="10"/>
    </row>
    <row r="197" spans="4:19" x14ac:dyDescent="0.25">
      <c r="D197"/>
      <c r="S197" s="10"/>
    </row>
    <row r="198" spans="4:19" x14ac:dyDescent="0.25">
      <c r="D198"/>
      <c r="S198" s="10"/>
    </row>
    <row r="199" spans="4:19" x14ac:dyDescent="0.25">
      <c r="D199"/>
      <c r="S199" s="10"/>
    </row>
    <row r="200" spans="4:19" x14ac:dyDescent="0.25">
      <c r="D200"/>
      <c r="S200" s="10"/>
    </row>
    <row r="201" spans="4:19" x14ac:dyDescent="0.25">
      <c r="D201"/>
    </row>
    <row r="202" spans="4:19" x14ac:dyDescent="0.25">
      <c r="D202"/>
    </row>
    <row r="203" spans="4:19" x14ac:dyDescent="0.25">
      <c r="D203"/>
    </row>
    <row r="204" spans="4:19" x14ac:dyDescent="0.25">
      <c r="D204"/>
    </row>
    <row r="205" spans="4:19" x14ac:dyDescent="0.25">
      <c r="D205"/>
    </row>
    <row r="206" spans="4:19" x14ac:dyDescent="0.25">
      <c r="D206"/>
    </row>
    <row r="207" spans="4:19" x14ac:dyDescent="0.25">
      <c r="D207"/>
    </row>
    <row r="208" spans="4:19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</sheetData>
  <mergeCells count="7">
    <mergeCell ref="E15:Q15"/>
    <mergeCell ref="A12:Q12"/>
    <mergeCell ref="A1:B6"/>
    <mergeCell ref="A7:Q7"/>
    <mergeCell ref="A10:Q10"/>
    <mergeCell ref="A11:Q11"/>
    <mergeCell ref="A13:Q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rowBreaks count="2" manualBreakCount="2">
    <brk id="33" max="16" man="1"/>
    <brk id="5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994E-FE19-452A-AABA-53277CAFE827}">
  <dimension ref="A1:F210"/>
  <sheetViews>
    <sheetView workbookViewId="0">
      <selection activeCell="B12" sqref="B12"/>
    </sheetView>
  </sheetViews>
  <sheetFormatPr baseColWidth="10" defaultRowHeight="15" x14ac:dyDescent="0.25"/>
  <cols>
    <col min="1" max="1" width="15.42578125" style="70" bestFit="1" customWidth="1"/>
    <col min="2" max="2" width="65" style="70" bestFit="1" customWidth="1"/>
    <col min="3" max="3" width="16.7109375" style="71" bestFit="1" customWidth="1"/>
    <col min="4" max="4" width="12.7109375" style="71" bestFit="1" customWidth="1"/>
    <col min="5" max="5" width="11.42578125" style="71"/>
    <col min="6" max="6" width="15.28515625" style="71" bestFit="1" customWidth="1"/>
    <col min="7" max="16384" width="11.42578125" style="69"/>
  </cols>
  <sheetData>
    <row r="1" spans="1:6" s="75" customFormat="1" x14ac:dyDescent="0.25">
      <c r="A1" s="76" t="s">
        <v>100</v>
      </c>
      <c r="B1" s="76" t="s">
        <v>101</v>
      </c>
      <c r="C1" s="76" t="s">
        <v>102</v>
      </c>
      <c r="D1" s="76" t="s">
        <v>103</v>
      </c>
      <c r="E1" s="76" t="s">
        <v>118</v>
      </c>
      <c r="F1" s="76" t="s">
        <v>119</v>
      </c>
    </row>
    <row r="2" spans="1:6" x14ac:dyDescent="0.25">
      <c r="A2" s="70" t="s">
        <v>120</v>
      </c>
      <c r="B2" s="70" t="s">
        <v>121</v>
      </c>
      <c r="C2" s="71">
        <v>-26292141.550000001</v>
      </c>
      <c r="D2" s="71">
        <v>0</v>
      </c>
      <c r="E2" s="71">
        <v>0</v>
      </c>
      <c r="F2" s="71">
        <v>-26292141.550000001</v>
      </c>
    </row>
    <row r="3" spans="1:6" x14ac:dyDescent="0.25">
      <c r="A3" s="70" t="s">
        <v>122</v>
      </c>
      <c r="B3" s="70" t="s">
        <v>123</v>
      </c>
      <c r="C3" s="71">
        <v>24.85</v>
      </c>
      <c r="D3" s="71">
        <v>0</v>
      </c>
      <c r="E3" s="71">
        <v>0</v>
      </c>
      <c r="F3" s="71">
        <v>24.85</v>
      </c>
    </row>
    <row r="4" spans="1:6" x14ac:dyDescent="0.25">
      <c r="A4" s="70" t="s">
        <v>124</v>
      </c>
      <c r="B4" s="70" t="s">
        <v>125</v>
      </c>
      <c r="C4" s="71">
        <v>8724.33</v>
      </c>
      <c r="D4" s="71">
        <v>0</v>
      </c>
      <c r="E4" s="71">
        <v>0</v>
      </c>
      <c r="F4" s="71">
        <v>8724.33</v>
      </c>
    </row>
    <row r="5" spans="1:6" x14ac:dyDescent="0.25">
      <c r="A5" s="70" t="s">
        <v>126</v>
      </c>
      <c r="B5" s="70" t="s">
        <v>127</v>
      </c>
      <c r="C5" s="71">
        <v>2815730122.25</v>
      </c>
      <c r="D5" s="71">
        <v>34741438.090000004</v>
      </c>
      <c r="E5" s="71">
        <v>901389.43</v>
      </c>
      <c r="F5" s="71">
        <v>2849570170.9099998</v>
      </c>
    </row>
    <row r="6" spans="1:6" x14ac:dyDescent="0.25">
      <c r="A6" s="70" t="s">
        <v>128</v>
      </c>
      <c r="B6" s="70" t="s">
        <v>129</v>
      </c>
      <c r="C6" s="71">
        <v>9715384.2100000009</v>
      </c>
      <c r="D6" s="71">
        <v>0</v>
      </c>
      <c r="E6" s="71">
        <v>0</v>
      </c>
      <c r="F6" s="71">
        <v>9715384.2100000009</v>
      </c>
    </row>
    <row r="7" spans="1:6" x14ac:dyDescent="0.25">
      <c r="A7" s="70" t="s">
        <v>130</v>
      </c>
      <c r="B7" s="70" t="s">
        <v>131</v>
      </c>
      <c r="C7" s="71">
        <v>2682</v>
      </c>
      <c r="D7" s="71">
        <v>0</v>
      </c>
      <c r="E7" s="71">
        <v>0</v>
      </c>
      <c r="F7" s="71">
        <v>2682</v>
      </c>
    </row>
    <row r="8" spans="1:6" x14ac:dyDescent="0.25">
      <c r="A8" s="70" t="s">
        <v>132</v>
      </c>
      <c r="B8" s="70" t="s">
        <v>133</v>
      </c>
      <c r="C8" s="71">
        <v>13985205.25</v>
      </c>
      <c r="D8" s="71">
        <v>222628.77</v>
      </c>
      <c r="E8" s="71">
        <v>70205.399999999994</v>
      </c>
      <c r="F8" s="71">
        <v>14137628.619999999</v>
      </c>
    </row>
    <row r="9" spans="1:6" x14ac:dyDescent="0.25">
      <c r="A9" s="70" t="s">
        <v>134</v>
      </c>
      <c r="B9" s="70" t="s">
        <v>135</v>
      </c>
      <c r="C9" s="71">
        <v>5040499.8</v>
      </c>
      <c r="D9" s="71">
        <v>0</v>
      </c>
      <c r="E9" s="71">
        <v>0</v>
      </c>
      <c r="F9" s="71">
        <v>5040499.8</v>
      </c>
    </row>
    <row r="10" spans="1:6" x14ac:dyDescent="0.25">
      <c r="A10" s="70" t="s">
        <v>136</v>
      </c>
      <c r="B10" s="70" t="s">
        <v>137</v>
      </c>
      <c r="C10" s="71">
        <v>2488867.04</v>
      </c>
      <c r="D10" s="71">
        <v>0</v>
      </c>
      <c r="E10" s="71">
        <v>0</v>
      </c>
      <c r="F10" s="71">
        <v>2488867.04</v>
      </c>
    </row>
    <row r="11" spans="1:6" x14ac:dyDescent="0.25">
      <c r="A11" s="70" t="s">
        <v>138</v>
      </c>
      <c r="B11" s="70" t="s">
        <v>139</v>
      </c>
      <c r="C11" s="71">
        <v>238732217.11000001</v>
      </c>
      <c r="D11" s="71">
        <v>1626110.86</v>
      </c>
      <c r="E11" s="71">
        <v>692873.45</v>
      </c>
      <c r="F11" s="71">
        <v>239665454.52000001</v>
      </c>
    </row>
    <row r="12" spans="1:6" x14ac:dyDescent="0.25">
      <c r="A12" s="70" t="s">
        <v>140</v>
      </c>
      <c r="B12" s="70" t="s">
        <v>141</v>
      </c>
      <c r="C12" s="71">
        <v>1131716.98</v>
      </c>
      <c r="D12" s="71">
        <v>0</v>
      </c>
      <c r="E12" s="71">
        <v>0</v>
      </c>
      <c r="F12" s="71">
        <v>1131716.98</v>
      </c>
    </row>
    <row r="13" spans="1:6" x14ac:dyDescent="0.25">
      <c r="A13" s="70" t="s">
        <v>142</v>
      </c>
      <c r="B13" s="70" t="s">
        <v>143</v>
      </c>
      <c r="C13" s="71">
        <v>343637888.37</v>
      </c>
      <c r="D13" s="71">
        <v>12481522.07</v>
      </c>
      <c r="E13" s="71">
        <v>3695210.38</v>
      </c>
      <c r="F13" s="71">
        <v>352424200.06</v>
      </c>
    </row>
    <row r="14" spans="1:6" x14ac:dyDescent="0.25">
      <c r="A14" s="70" t="s">
        <v>144</v>
      </c>
      <c r="B14" s="70" t="s">
        <v>145</v>
      </c>
      <c r="C14" s="71">
        <v>24628.91</v>
      </c>
      <c r="D14" s="71">
        <v>0</v>
      </c>
      <c r="E14" s="71">
        <v>0</v>
      </c>
      <c r="F14" s="71">
        <v>24628.91</v>
      </c>
    </row>
    <row r="15" spans="1:6" x14ac:dyDescent="0.25">
      <c r="A15" s="70" t="s">
        <v>146</v>
      </c>
      <c r="B15" s="70" t="s">
        <v>147</v>
      </c>
      <c r="C15" s="71">
        <v>79847256.030000001</v>
      </c>
      <c r="D15" s="71">
        <v>2219903.3199999998</v>
      </c>
      <c r="E15" s="71">
        <v>606246.57999999996</v>
      </c>
      <c r="F15" s="71">
        <v>81460912.769999996</v>
      </c>
    </row>
    <row r="16" spans="1:6" x14ac:dyDescent="0.25">
      <c r="A16" s="70" t="s">
        <v>148</v>
      </c>
      <c r="B16" s="70" t="s">
        <v>149</v>
      </c>
      <c r="C16" s="71">
        <v>20310.63</v>
      </c>
      <c r="D16" s="71">
        <v>0</v>
      </c>
      <c r="E16" s="71">
        <v>0</v>
      </c>
      <c r="F16" s="71">
        <v>20310.63</v>
      </c>
    </row>
    <row r="17" spans="1:6" x14ac:dyDescent="0.25">
      <c r="A17" s="70" t="s">
        <v>150</v>
      </c>
      <c r="B17" s="70" t="s">
        <v>151</v>
      </c>
      <c r="C17" s="71">
        <v>10776348.470000001</v>
      </c>
      <c r="D17" s="71">
        <v>10000</v>
      </c>
      <c r="E17" s="71">
        <v>0</v>
      </c>
      <c r="F17" s="71">
        <v>10786348.470000001</v>
      </c>
    </row>
    <row r="18" spans="1:6" x14ac:dyDescent="0.25">
      <c r="A18" s="70" t="s">
        <v>152</v>
      </c>
      <c r="B18" s="70" t="s">
        <v>153</v>
      </c>
      <c r="C18" s="71">
        <v>238000</v>
      </c>
      <c r="D18" s="71">
        <v>0</v>
      </c>
      <c r="E18" s="71">
        <v>0</v>
      </c>
      <c r="F18" s="71">
        <v>238000</v>
      </c>
    </row>
    <row r="19" spans="1:6" x14ac:dyDescent="0.25">
      <c r="A19" s="70" t="s">
        <v>154</v>
      </c>
      <c r="B19" s="70" t="s">
        <v>155</v>
      </c>
      <c r="C19" s="71">
        <v>179850284.00999999</v>
      </c>
      <c r="D19" s="71">
        <v>3938444.23</v>
      </c>
      <c r="E19" s="71">
        <v>500623.26</v>
      </c>
      <c r="F19" s="71">
        <v>183288104.97999999</v>
      </c>
    </row>
    <row r="20" spans="1:6" x14ac:dyDescent="0.25">
      <c r="A20" s="70" t="s">
        <v>156</v>
      </c>
      <c r="B20" s="70" t="s">
        <v>157</v>
      </c>
      <c r="C20" s="71">
        <v>8763908.8300000001</v>
      </c>
      <c r="D20" s="71">
        <v>468093.44</v>
      </c>
      <c r="E20" s="71">
        <v>468093.44</v>
      </c>
      <c r="F20" s="71">
        <v>8763908.8300000001</v>
      </c>
    </row>
    <row r="21" spans="1:6" x14ac:dyDescent="0.25">
      <c r="A21" s="70" t="s">
        <v>158</v>
      </c>
      <c r="B21" s="70" t="s">
        <v>159</v>
      </c>
      <c r="C21" s="71">
        <v>84804.63</v>
      </c>
      <c r="D21" s="71">
        <v>0</v>
      </c>
      <c r="E21" s="71">
        <v>0</v>
      </c>
      <c r="F21" s="71">
        <v>84804.63</v>
      </c>
    </row>
    <row r="22" spans="1:6" x14ac:dyDescent="0.25">
      <c r="A22" s="70" t="s">
        <v>160</v>
      </c>
      <c r="B22" s="70" t="s">
        <v>161</v>
      </c>
      <c r="C22" s="71">
        <v>21100</v>
      </c>
      <c r="D22" s="71">
        <v>0</v>
      </c>
      <c r="E22" s="71">
        <v>0</v>
      </c>
      <c r="F22" s="71">
        <v>21100</v>
      </c>
    </row>
    <row r="23" spans="1:6" x14ac:dyDescent="0.25">
      <c r="A23" s="70" t="s">
        <v>162</v>
      </c>
      <c r="B23" s="70" t="s">
        <v>163</v>
      </c>
      <c r="C23" s="71">
        <v>3429281</v>
      </c>
      <c r="D23" s="71">
        <v>0</v>
      </c>
      <c r="E23" s="71">
        <v>0</v>
      </c>
      <c r="F23" s="71">
        <v>3429281</v>
      </c>
    </row>
    <row r="24" spans="1:6" x14ac:dyDescent="0.25">
      <c r="A24" s="70" t="s">
        <v>164</v>
      </c>
      <c r="B24" s="70" t="s">
        <v>165</v>
      </c>
      <c r="C24" s="71">
        <v>153806.71</v>
      </c>
      <c r="D24" s="71">
        <v>0</v>
      </c>
      <c r="E24" s="71">
        <v>0</v>
      </c>
      <c r="F24" s="71">
        <v>153806.71</v>
      </c>
    </row>
    <row r="25" spans="1:6" x14ac:dyDescent="0.25">
      <c r="A25" s="70" t="s">
        <v>166</v>
      </c>
      <c r="B25" s="70" t="s">
        <v>167</v>
      </c>
      <c r="C25" s="71">
        <v>47000</v>
      </c>
      <c r="D25" s="71">
        <v>0</v>
      </c>
      <c r="E25" s="71">
        <v>0</v>
      </c>
      <c r="F25" s="71">
        <v>47000</v>
      </c>
    </row>
    <row r="26" spans="1:6" x14ac:dyDescent="0.25">
      <c r="A26" s="70" t="s">
        <v>168</v>
      </c>
      <c r="B26" s="70" t="s">
        <v>169</v>
      </c>
      <c r="C26" s="71">
        <v>17811285.129999999</v>
      </c>
      <c r="D26" s="71">
        <v>0</v>
      </c>
      <c r="E26" s="71">
        <v>0</v>
      </c>
      <c r="F26" s="71">
        <v>17811285.129999999</v>
      </c>
    </row>
    <row r="27" spans="1:6" x14ac:dyDescent="0.25">
      <c r="A27" s="70" t="s">
        <v>170</v>
      </c>
      <c r="B27" s="70" t="s">
        <v>171</v>
      </c>
      <c r="C27" s="71">
        <v>980000</v>
      </c>
      <c r="D27" s="71">
        <v>0</v>
      </c>
      <c r="E27" s="71">
        <v>0</v>
      </c>
      <c r="F27" s="71">
        <v>980000</v>
      </c>
    </row>
    <row r="28" spans="1:6" x14ac:dyDescent="0.25">
      <c r="A28" s="70" t="s">
        <v>172</v>
      </c>
      <c r="B28" s="70" t="s">
        <v>173</v>
      </c>
      <c r="C28" s="71">
        <v>615743233.66999996</v>
      </c>
      <c r="D28" s="71">
        <v>3038000</v>
      </c>
      <c r="E28" s="71">
        <v>3038000</v>
      </c>
      <c r="F28" s="71">
        <v>615743233.66999996</v>
      </c>
    </row>
    <row r="29" spans="1:6" x14ac:dyDescent="0.25">
      <c r="A29" s="70" t="s">
        <v>174</v>
      </c>
      <c r="B29" s="70" t="s">
        <v>175</v>
      </c>
      <c r="C29" s="71">
        <v>25047150</v>
      </c>
      <c r="D29" s="71">
        <v>3073000</v>
      </c>
      <c r="E29" s="71">
        <v>0</v>
      </c>
      <c r="F29" s="71">
        <v>28120150</v>
      </c>
    </row>
    <row r="30" spans="1:6" x14ac:dyDescent="0.25">
      <c r="A30" s="70" t="s">
        <v>176</v>
      </c>
      <c r="B30" s="70" t="s">
        <v>177</v>
      </c>
      <c r="C30" s="71">
        <v>1478000</v>
      </c>
      <c r="D30" s="71">
        <v>0</v>
      </c>
      <c r="E30" s="71">
        <v>0</v>
      </c>
      <c r="F30" s="71">
        <v>1478000</v>
      </c>
    </row>
    <row r="31" spans="1:6" x14ac:dyDescent="0.25">
      <c r="A31" s="70" t="s">
        <v>178</v>
      </c>
      <c r="B31" s="70" t="s">
        <v>179</v>
      </c>
      <c r="C31" s="71">
        <v>180357249.15000001</v>
      </c>
      <c r="D31" s="71">
        <v>2454943.31</v>
      </c>
      <c r="E31" s="71">
        <v>76205.740000000005</v>
      </c>
      <c r="F31" s="71">
        <v>182735986.72</v>
      </c>
    </row>
    <row r="32" spans="1:6" x14ac:dyDescent="0.25">
      <c r="A32" s="70" t="s">
        <v>180</v>
      </c>
      <c r="B32" s="70" t="s">
        <v>181</v>
      </c>
      <c r="C32" s="71">
        <v>195451872.08000001</v>
      </c>
      <c r="D32" s="71">
        <v>2636455.09</v>
      </c>
      <c r="E32" s="71">
        <v>91545.02</v>
      </c>
      <c r="F32" s="71">
        <v>197996782.15000001</v>
      </c>
    </row>
    <row r="33" spans="1:6" x14ac:dyDescent="0.25">
      <c r="A33" s="70" t="s">
        <v>182</v>
      </c>
      <c r="B33" s="70" t="s">
        <v>183</v>
      </c>
      <c r="C33" s="71">
        <v>20923197.010000002</v>
      </c>
      <c r="D33" s="71">
        <v>257335.36</v>
      </c>
      <c r="E33" s="71">
        <v>0</v>
      </c>
      <c r="F33" s="71">
        <v>21180532.370000001</v>
      </c>
    </row>
    <row r="34" spans="1:6" x14ac:dyDescent="0.25">
      <c r="A34" s="70" t="s">
        <v>184</v>
      </c>
      <c r="B34" s="70" t="s">
        <v>185</v>
      </c>
      <c r="C34" s="71">
        <v>4052.43</v>
      </c>
      <c r="D34" s="71">
        <v>0</v>
      </c>
      <c r="E34" s="71">
        <v>0</v>
      </c>
      <c r="F34" s="71">
        <v>4052.43</v>
      </c>
    </row>
    <row r="35" spans="1:6" x14ac:dyDescent="0.25">
      <c r="A35" s="70" t="s">
        <v>186</v>
      </c>
      <c r="B35" s="70" t="s">
        <v>187</v>
      </c>
      <c r="C35" s="71">
        <v>8264.4500000000007</v>
      </c>
      <c r="D35" s="71">
        <v>0</v>
      </c>
      <c r="E35" s="71">
        <v>0</v>
      </c>
      <c r="F35" s="71">
        <v>8264.4500000000007</v>
      </c>
    </row>
    <row r="36" spans="1:6" x14ac:dyDescent="0.25">
      <c r="A36" s="70" t="s">
        <v>188</v>
      </c>
      <c r="B36" s="70" t="s">
        <v>189</v>
      </c>
      <c r="C36" s="71">
        <v>40223366.200000003</v>
      </c>
      <c r="D36" s="71">
        <v>0</v>
      </c>
      <c r="E36" s="71">
        <v>0</v>
      </c>
      <c r="F36" s="71">
        <v>40223366.200000003</v>
      </c>
    </row>
    <row r="37" spans="1:6" x14ac:dyDescent="0.25">
      <c r="A37" s="70" t="s">
        <v>190</v>
      </c>
      <c r="B37" s="70" t="s">
        <v>191</v>
      </c>
      <c r="C37" s="71">
        <v>70541702.769999996</v>
      </c>
      <c r="D37" s="71">
        <v>4111999</v>
      </c>
      <c r="E37" s="71">
        <v>2881718.78</v>
      </c>
      <c r="F37" s="71">
        <v>71771982.989999995</v>
      </c>
    </row>
    <row r="38" spans="1:6" x14ac:dyDescent="0.25">
      <c r="A38" s="70" t="s">
        <v>192</v>
      </c>
      <c r="B38" s="70" t="s">
        <v>193</v>
      </c>
      <c r="C38" s="71">
        <v>1045807.38</v>
      </c>
      <c r="D38" s="71">
        <v>12469.81</v>
      </c>
      <c r="E38" s="71">
        <v>0</v>
      </c>
      <c r="F38" s="71">
        <v>1058277.19</v>
      </c>
    </row>
    <row r="39" spans="1:6" x14ac:dyDescent="0.25">
      <c r="A39" s="70" t="s">
        <v>194</v>
      </c>
      <c r="B39" s="70" t="s">
        <v>195</v>
      </c>
      <c r="C39" s="71">
        <v>22272576.18</v>
      </c>
      <c r="D39" s="71">
        <v>1033689.96</v>
      </c>
      <c r="E39" s="71">
        <v>516844.98</v>
      </c>
      <c r="F39" s="71">
        <v>22789421.16</v>
      </c>
    </row>
    <row r="40" spans="1:6" x14ac:dyDescent="0.25">
      <c r="A40" s="70" t="s">
        <v>196</v>
      </c>
      <c r="B40" s="70" t="s">
        <v>197</v>
      </c>
      <c r="C40" s="71">
        <v>74005856.060000002</v>
      </c>
      <c r="D40" s="71">
        <v>1138079.21</v>
      </c>
      <c r="E40" s="71">
        <v>162733.76000000001</v>
      </c>
      <c r="F40" s="71">
        <v>74981201.510000005</v>
      </c>
    </row>
    <row r="41" spans="1:6" x14ac:dyDescent="0.25">
      <c r="A41" s="70" t="s">
        <v>198</v>
      </c>
      <c r="B41" s="70" t="s">
        <v>199</v>
      </c>
      <c r="C41" s="71">
        <v>1037573.88</v>
      </c>
      <c r="D41" s="71">
        <v>10330.58</v>
      </c>
      <c r="E41" s="71">
        <v>3410.29</v>
      </c>
      <c r="F41" s="71">
        <v>1044494.17</v>
      </c>
    </row>
    <row r="42" spans="1:6" x14ac:dyDescent="0.25">
      <c r="A42" s="70" t="s">
        <v>200</v>
      </c>
      <c r="B42" s="70" t="s">
        <v>201</v>
      </c>
      <c r="C42" s="71">
        <v>1051873.29</v>
      </c>
      <c r="D42" s="71">
        <v>18564.28</v>
      </c>
      <c r="E42" s="71">
        <v>2357.14</v>
      </c>
      <c r="F42" s="71">
        <v>1068080.43</v>
      </c>
    </row>
    <row r="43" spans="1:6" x14ac:dyDescent="0.25">
      <c r="A43" s="70" t="s">
        <v>202</v>
      </c>
      <c r="B43" s="70" t="s">
        <v>203</v>
      </c>
      <c r="C43" s="71">
        <v>147750113.5</v>
      </c>
      <c r="D43" s="71">
        <v>239413.48</v>
      </c>
      <c r="E43" s="71">
        <v>0</v>
      </c>
      <c r="F43" s="71">
        <v>147989526.97999999</v>
      </c>
    </row>
    <row r="44" spans="1:6" x14ac:dyDescent="0.25">
      <c r="A44" s="70" t="s">
        <v>204</v>
      </c>
      <c r="B44" s="70" t="s">
        <v>205</v>
      </c>
      <c r="C44" s="71">
        <v>4922444.88</v>
      </c>
      <c r="D44" s="71">
        <v>0</v>
      </c>
      <c r="E44" s="71">
        <v>0</v>
      </c>
      <c r="F44" s="71">
        <v>4922444.88</v>
      </c>
    </row>
    <row r="45" spans="1:6" x14ac:dyDescent="0.25">
      <c r="A45" s="70" t="s">
        <v>206</v>
      </c>
      <c r="B45" s="70" t="s">
        <v>207</v>
      </c>
      <c r="C45" s="71">
        <v>30664517.07</v>
      </c>
      <c r="D45" s="71">
        <v>424465</v>
      </c>
      <c r="E45" s="71">
        <v>50</v>
      </c>
      <c r="F45" s="71">
        <v>31088932.07</v>
      </c>
    </row>
    <row r="46" spans="1:6" x14ac:dyDescent="0.25">
      <c r="A46" s="70" t="s">
        <v>208</v>
      </c>
      <c r="B46" s="70" t="s">
        <v>209</v>
      </c>
      <c r="C46" s="71">
        <v>11699795.52</v>
      </c>
      <c r="D46" s="71">
        <v>0</v>
      </c>
      <c r="E46" s="71">
        <v>0</v>
      </c>
      <c r="F46" s="71">
        <v>11699795.52</v>
      </c>
    </row>
    <row r="47" spans="1:6" x14ac:dyDescent="0.25">
      <c r="A47" s="70" t="s">
        <v>210</v>
      </c>
      <c r="B47" s="70" t="s">
        <v>211</v>
      </c>
      <c r="C47" s="71">
        <v>9438764.9199999999</v>
      </c>
      <c r="D47" s="71">
        <v>21015.22</v>
      </c>
      <c r="E47" s="71">
        <v>0</v>
      </c>
      <c r="F47" s="71">
        <v>9459780.1400000006</v>
      </c>
    </row>
    <row r="48" spans="1:6" x14ac:dyDescent="0.25">
      <c r="A48" s="70" t="s">
        <v>212</v>
      </c>
      <c r="B48" s="70" t="s">
        <v>213</v>
      </c>
      <c r="C48" s="71">
        <v>2697959.28</v>
      </c>
      <c r="D48" s="71">
        <v>0</v>
      </c>
      <c r="E48" s="71">
        <v>0</v>
      </c>
      <c r="F48" s="71">
        <v>2697959.28</v>
      </c>
    </row>
    <row r="49" spans="1:6" x14ac:dyDescent="0.25">
      <c r="A49" s="70" t="s">
        <v>214</v>
      </c>
      <c r="B49" s="70" t="s">
        <v>215</v>
      </c>
      <c r="C49" s="71">
        <v>1369861.75</v>
      </c>
      <c r="D49" s="71">
        <v>6360</v>
      </c>
      <c r="E49" s="71">
        <v>1260</v>
      </c>
      <c r="F49" s="71">
        <v>1374961.75</v>
      </c>
    </row>
    <row r="50" spans="1:6" x14ac:dyDescent="0.25">
      <c r="A50" s="70" t="s">
        <v>216</v>
      </c>
      <c r="B50" s="70" t="s">
        <v>217</v>
      </c>
      <c r="C50" s="71">
        <v>194219595.56999999</v>
      </c>
      <c r="D50" s="71">
        <v>2471819.27</v>
      </c>
      <c r="E50" s="71">
        <v>577149.34</v>
      </c>
      <c r="F50" s="71">
        <v>196114265.5</v>
      </c>
    </row>
    <row r="51" spans="1:6" x14ac:dyDescent="0.25">
      <c r="A51" s="70" t="s">
        <v>218</v>
      </c>
      <c r="B51" s="70" t="s">
        <v>219</v>
      </c>
      <c r="C51" s="71">
        <v>117826</v>
      </c>
      <c r="D51" s="71">
        <v>0</v>
      </c>
      <c r="E51" s="71">
        <v>0</v>
      </c>
      <c r="F51" s="71">
        <v>117826</v>
      </c>
    </row>
    <row r="52" spans="1:6" x14ac:dyDescent="0.25">
      <c r="A52" s="70" t="s">
        <v>220</v>
      </c>
      <c r="B52" s="70" t="s">
        <v>221</v>
      </c>
      <c r="C52" s="71">
        <v>22287.99</v>
      </c>
      <c r="D52" s="71">
        <v>0</v>
      </c>
      <c r="E52" s="71">
        <v>0</v>
      </c>
      <c r="F52" s="71">
        <v>22287.99</v>
      </c>
    </row>
    <row r="53" spans="1:6" x14ac:dyDescent="0.25">
      <c r="A53" s="70" t="s">
        <v>222</v>
      </c>
      <c r="B53" s="70" t="s">
        <v>223</v>
      </c>
      <c r="C53" s="71">
        <v>4221288.76</v>
      </c>
      <c r="D53" s="71">
        <v>149768.41</v>
      </c>
      <c r="E53" s="71">
        <v>0</v>
      </c>
      <c r="F53" s="71">
        <v>4371057.17</v>
      </c>
    </row>
    <row r="54" spans="1:6" x14ac:dyDescent="0.25">
      <c r="A54" s="70" t="s">
        <v>224</v>
      </c>
      <c r="B54" s="70" t="s">
        <v>225</v>
      </c>
      <c r="C54" s="71">
        <v>1764115.6</v>
      </c>
      <c r="D54" s="71">
        <v>0</v>
      </c>
      <c r="E54" s="71">
        <v>0</v>
      </c>
      <c r="F54" s="71">
        <v>1764115.6</v>
      </c>
    </row>
    <row r="55" spans="1:6" x14ac:dyDescent="0.25">
      <c r="A55" s="70" t="s">
        <v>226</v>
      </c>
      <c r="B55" s="70" t="s">
        <v>227</v>
      </c>
      <c r="C55" s="71">
        <v>18292</v>
      </c>
      <c r="D55" s="71">
        <v>0</v>
      </c>
      <c r="E55" s="71">
        <v>0</v>
      </c>
      <c r="F55" s="71">
        <v>18292</v>
      </c>
    </row>
    <row r="56" spans="1:6" x14ac:dyDescent="0.25">
      <c r="A56" s="70" t="s">
        <v>228</v>
      </c>
      <c r="B56" s="70" t="s">
        <v>229</v>
      </c>
      <c r="C56" s="71">
        <v>342497.67</v>
      </c>
      <c r="D56" s="71">
        <v>0</v>
      </c>
      <c r="E56" s="71">
        <v>0</v>
      </c>
      <c r="F56" s="71">
        <v>342497.67</v>
      </c>
    </row>
    <row r="57" spans="1:6" x14ac:dyDescent="0.25">
      <c r="A57" s="70" t="s">
        <v>230</v>
      </c>
      <c r="B57" s="70" t="s">
        <v>231</v>
      </c>
      <c r="C57" s="71">
        <v>3027437.24</v>
      </c>
      <c r="D57" s="71">
        <v>0</v>
      </c>
      <c r="E57" s="71">
        <v>0</v>
      </c>
      <c r="F57" s="71">
        <v>3027437.24</v>
      </c>
    </row>
    <row r="58" spans="1:6" x14ac:dyDescent="0.25">
      <c r="A58" s="70" t="s">
        <v>232</v>
      </c>
      <c r="B58" s="70" t="s">
        <v>233</v>
      </c>
      <c r="C58" s="71">
        <v>16433205.189999999</v>
      </c>
      <c r="D58" s="71">
        <v>0</v>
      </c>
      <c r="E58" s="71">
        <v>0</v>
      </c>
      <c r="F58" s="71">
        <v>16433205.189999999</v>
      </c>
    </row>
    <row r="59" spans="1:6" x14ac:dyDescent="0.25">
      <c r="A59" s="70" t="s">
        <v>234</v>
      </c>
      <c r="B59" s="70" t="s">
        <v>235</v>
      </c>
      <c r="C59" s="71">
        <v>6850718.2400000002</v>
      </c>
      <c r="D59" s="71">
        <v>0</v>
      </c>
      <c r="E59" s="71">
        <v>0</v>
      </c>
      <c r="F59" s="71">
        <v>6850718.2400000002</v>
      </c>
    </row>
    <row r="60" spans="1:6" x14ac:dyDescent="0.25">
      <c r="A60" s="70" t="s">
        <v>236</v>
      </c>
      <c r="B60" s="70" t="s">
        <v>237</v>
      </c>
      <c r="C60" s="71">
        <v>18940345.690000001</v>
      </c>
      <c r="D60" s="71">
        <v>0</v>
      </c>
      <c r="E60" s="71">
        <v>0</v>
      </c>
      <c r="F60" s="71">
        <v>18940345.690000001</v>
      </c>
    </row>
    <row r="61" spans="1:6" x14ac:dyDescent="0.25">
      <c r="A61" s="70" t="s">
        <v>238</v>
      </c>
      <c r="B61" s="70" t="s">
        <v>239</v>
      </c>
      <c r="C61" s="71">
        <v>236630498.65000001</v>
      </c>
      <c r="D61" s="71">
        <v>3513611.53</v>
      </c>
      <c r="E61" s="71">
        <v>282016.07</v>
      </c>
      <c r="F61" s="71">
        <v>239862094.11000001</v>
      </c>
    </row>
    <row r="62" spans="1:6" x14ac:dyDescent="0.25">
      <c r="A62" s="70" t="s">
        <v>240</v>
      </c>
      <c r="B62" s="70" t="s">
        <v>241</v>
      </c>
      <c r="C62" s="71">
        <v>-194273242.91</v>
      </c>
      <c r="D62" s="71">
        <v>1956</v>
      </c>
      <c r="E62" s="71">
        <v>1956</v>
      </c>
      <c r="F62" s="71">
        <v>-194273242.91</v>
      </c>
    </row>
    <row r="63" spans="1:6" x14ac:dyDescent="0.25">
      <c r="A63" s="70" t="s">
        <v>242</v>
      </c>
      <c r="B63" s="70" t="s">
        <v>243</v>
      </c>
      <c r="C63" s="71">
        <v>9754727.4000000004</v>
      </c>
      <c r="D63" s="71">
        <v>11396</v>
      </c>
      <c r="E63" s="71">
        <v>0</v>
      </c>
      <c r="F63" s="71">
        <v>9766123.4000000004</v>
      </c>
    </row>
    <row r="64" spans="1:6" x14ac:dyDescent="0.25">
      <c r="A64" s="70" t="s">
        <v>244</v>
      </c>
      <c r="B64" s="70" t="s">
        <v>245</v>
      </c>
      <c r="C64" s="71">
        <v>797670</v>
      </c>
      <c r="D64" s="71">
        <v>0</v>
      </c>
      <c r="E64" s="71">
        <v>0</v>
      </c>
      <c r="F64" s="71">
        <v>797670</v>
      </c>
    </row>
    <row r="65" spans="1:6" x14ac:dyDescent="0.25">
      <c r="A65" s="70" t="s">
        <v>246</v>
      </c>
      <c r="B65" s="70" t="s">
        <v>247</v>
      </c>
      <c r="C65" s="71">
        <v>933988.77</v>
      </c>
      <c r="D65" s="71">
        <v>0</v>
      </c>
      <c r="E65" s="71">
        <v>0</v>
      </c>
      <c r="F65" s="71">
        <v>933988.77</v>
      </c>
    </row>
    <row r="66" spans="1:6" x14ac:dyDescent="0.25">
      <c r="A66" s="70" t="s">
        <v>248</v>
      </c>
      <c r="B66" s="70" t="s">
        <v>249</v>
      </c>
      <c r="C66" s="71">
        <v>1090686.32</v>
      </c>
      <c r="D66" s="71">
        <v>0</v>
      </c>
      <c r="E66" s="71">
        <v>0</v>
      </c>
      <c r="F66" s="71">
        <v>1090686.32</v>
      </c>
    </row>
    <row r="67" spans="1:6" x14ac:dyDescent="0.25">
      <c r="A67" s="70" t="s">
        <v>250</v>
      </c>
      <c r="B67" s="70" t="s">
        <v>251</v>
      </c>
      <c r="C67" s="71">
        <v>1925547.69</v>
      </c>
      <c r="D67" s="71">
        <v>0</v>
      </c>
      <c r="E67" s="71">
        <v>0</v>
      </c>
      <c r="F67" s="71">
        <v>1925547.69</v>
      </c>
    </row>
    <row r="68" spans="1:6" x14ac:dyDescent="0.25">
      <c r="A68" s="70" t="s">
        <v>252</v>
      </c>
      <c r="B68" s="70" t="s">
        <v>253</v>
      </c>
      <c r="C68" s="71">
        <v>337703.44</v>
      </c>
      <c r="D68" s="71">
        <v>0</v>
      </c>
      <c r="E68" s="71">
        <v>0</v>
      </c>
      <c r="F68" s="71">
        <v>337703.44</v>
      </c>
    </row>
    <row r="69" spans="1:6" x14ac:dyDescent="0.25">
      <c r="A69" s="70" t="s">
        <v>254</v>
      </c>
      <c r="B69" s="70" t="s">
        <v>255</v>
      </c>
      <c r="C69" s="71">
        <v>2911482.76</v>
      </c>
      <c r="D69" s="71">
        <v>0</v>
      </c>
      <c r="E69" s="71">
        <v>0</v>
      </c>
      <c r="F69" s="71">
        <v>2911482.76</v>
      </c>
    </row>
    <row r="70" spans="1:6" x14ac:dyDescent="0.25">
      <c r="A70" s="70" t="s">
        <v>256</v>
      </c>
      <c r="B70" s="70" t="s">
        <v>257</v>
      </c>
      <c r="C70" s="71">
        <v>1125070.74</v>
      </c>
      <c r="D70" s="71">
        <v>0</v>
      </c>
      <c r="E70" s="71">
        <v>0</v>
      </c>
      <c r="F70" s="71">
        <v>1125070.74</v>
      </c>
    </row>
    <row r="71" spans="1:6" x14ac:dyDescent="0.25">
      <c r="A71" s="70" t="s">
        <v>258</v>
      </c>
      <c r="B71" s="70" t="s">
        <v>259</v>
      </c>
      <c r="C71" s="71">
        <v>1055</v>
      </c>
      <c r="D71" s="71">
        <v>0</v>
      </c>
      <c r="E71" s="71">
        <v>0</v>
      </c>
      <c r="F71" s="71">
        <v>1055</v>
      </c>
    </row>
    <row r="72" spans="1:6" x14ac:dyDescent="0.25">
      <c r="A72" s="70" t="s">
        <v>260</v>
      </c>
      <c r="B72" s="70" t="s">
        <v>261</v>
      </c>
      <c r="C72" s="71">
        <v>14914.04</v>
      </c>
      <c r="D72" s="71">
        <v>0</v>
      </c>
      <c r="E72" s="71">
        <v>0</v>
      </c>
      <c r="F72" s="71">
        <v>14914.04</v>
      </c>
    </row>
    <row r="73" spans="1:6" x14ac:dyDescent="0.25">
      <c r="A73" s="70" t="s">
        <v>262</v>
      </c>
      <c r="B73" s="70" t="s">
        <v>263</v>
      </c>
      <c r="C73" s="71">
        <v>3203.94</v>
      </c>
      <c r="D73" s="71">
        <v>0</v>
      </c>
      <c r="E73" s="71">
        <v>0</v>
      </c>
      <c r="F73" s="71">
        <v>3203.94</v>
      </c>
    </row>
    <row r="74" spans="1:6" x14ac:dyDescent="0.25">
      <c r="A74" s="70" t="s">
        <v>264</v>
      </c>
      <c r="B74" s="70" t="s">
        <v>265</v>
      </c>
      <c r="C74" s="71">
        <v>-18430313.649999999</v>
      </c>
      <c r="D74" s="71">
        <v>45920.959999999999</v>
      </c>
      <c r="E74" s="71">
        <v>21016.78</v>
      </c>
      <c r="F74" s="71">
        <v>-18405409.469999999</v>
      </c>
    </row>
    <row r="75" spans="1:6" x14ac:dyDescent="0.25">
      <c r="A75" s="70" t="s">
        <v>266</v>
      </c>
      <c r="B75" s="70" t="s">
        <v>267</v>
      </c>
      <c r="C75" s="71">
        <v>24325</v>
      </c>
      <c r="D75" s="71">
        <v>60291.7</v>
      </c>
      <c r="E75" s="71">
        <v>3646.3</v>
      </c>
      <c r="F75" s="71">
        <v>80970.399999999994</v>
      </c>
    </row>
    <row r="76" spans="1:6" x14ac:dyDescent="0.25">
      <c r="A76" s="70" t="s">
        <v>268</v>
      </c>
      <c r="B76" s="70" t="s">
        <v>269</v>
      </c>
      <c r="C76" s="71">
        <v>91192.57</v>
      </c>
      <c r="D76" s="71">
        <v>0</v>
      </c>
      <c r="E76" s="71">
        <v>0</v>
      </c>
      <c r="F76" s="71">
        <v>91192.57</v>
      </c>
    </row>
    <row r="77" spans="1:6" x14ac:dyDescent="0.25">
      <c r="A77" s="70" t="s">
        <v>270</v>
      </c>
      <c r="B77" s="70" t="s">
        <v>271</v>
      </c>
      <c r="C77" s="71">
        <v>12301.5</v>
      </c>
      <c r="D77" s="71">
        <v>0</v>
      </c>
      <c r="E77" s="71">
        <v>0</v>
      </c>
      <c r="F77" s="71">
        <v>12301.5</v>
      </c>
    </row>
    <row r="78" spans="1:6" x14ac:dyDescent="0.25">
      <c r="A78" s="70" t="s">
        <v>272</v>
      </c>
      <c r="B78" s="70" t="s">
        <v>273</v>
      </c>
      <c r="C78" s="71">
        <v>4236.17</v>
      </c>
      <c r="D78" s="71">
        <v>0</v>
      </c>
      <c r="E78" s="71">
        <v>0</v>
      </c>
      <c r="F78" s="71">
        <v>4236.17</v>
      </c>
    </row>
    <row r="79" spans="1:6" x14ac:dyDescent="0.25">
      <c r="A79" s="70" t="s">
        <v>274</v>
      </c>
      <c r="B79" s="70" t="s">
        <v>275</v>
      </c>
      <c r="C79" s="71">
        <v>3695604.53</v>
      </c>
      <c r="D79" s="71">
        <v>2177687.64</v>
      </c>
      <c r="E79" s="71">
        <v>1903067.99</v>
      </c>
      <c r="F79" s="71">
        <v>3970224.18</v>
      </c>
    </row>
    <row r="80" spans="1:6" x14ac:dyDescent="0.25">
      <c r="A80" s="70" t="s">
        <v>276</v>
      </c>
      <c r="B80" s="70" t="s">
        <v>277</v>
      </c>
      <c r="C80" s="71">
        <v>9475536.5999999996</v>
      </c>
      <c r="D80" s="71">
        <v>100290.56</v>
      </c>
      <c r="E80" s="71">
        <v>2250</v>
      </c>
      <c r="F80" s="71">
        <v>9573577.1600000001</v>
      </c>
    </row>
    <row r="81" spans="1:6" x14ac:dyDescent="0.25">
      <c r="A81" s="70" t="s">
        <v>278</v>
      </c>
      <c r="B81" s="70" t="s">
        <v>279</v>
      </c>
      <c r="C81" s="71">
        <v>15527</v>
      </c>
      <c r="D81" s="71">
        <v>0</v>
      </c>
      <c r="E81" s="71">
        <v>0</v>
      </c>
      <c r="F81" s="71">
        <v>15527</v>
      </c>
    </row>
    <row r="82" spans="1:6" x14ac:dyDescent="0.25">
      <c r="A82" s="70" t="s">
        <v>280</v>
      </c>
      <c r="B82" s="70" t="s">
        <v>281</v>
      </c>
      <c r="C82" s="71">
        <v>63999.99</v>
      </c>
      <c r="D82" s="71">
        <v>0</v>
      </c>
      <c r="E82" s="71">
        <v>0</v>
      </c>
      <c r="F82" s="71">
        <v>63999.99</v>
      </c>
    </row>
    <row r="83" spans="1:6" x14ac:dyDescent="0.25">
      <c r="A83" s="70" t="s">
        <v>282</v>
      </c>
      <c r="B83" s="70" t="s">
        <v>283</v>
      </c>
      <c r="C83" s="71">
        <v>920691.42</v>
      </c>
      <c r="D83" s="71">
        <v>0</v>
      </c>
      <c r="E83" s="71">
        <v>0</v>
      </c>
      <c r="F83" s="71">
        <v>920691.42</v>
      </c>
    </row>
    <row r="84" spans="1:6" x14ac:dyDescent="0.25">
      <c r="A84" s="70" t="s">
        <v>284</v>
      </c>
      <c r="B84" s="70" t="s">
        <v>285</v>
      </c>
      <c r="C84" s="71">
        <v>10987.05</v>
      </c>
      <c r="D84" s="71">
        <v>0</v>
      </c>
      <c r="E84" s="71">
        <v>0</v>
      </c>
      <c r="F84" s="71">
        <v>10987.05</v>
      </c>
    </row>
    <row r="85" spans="1:6" x14ac:dyDescent="0.25">
      <c r="A85" s="70" t="s">
        <v>286</v>
      </c>
      <c r="B85" s="70" t="s">
        <v>287</v>
      </c>
      <c r="C85" s="71">
        <v>201395.86</v>
      </c>
      <c r="D85" s="71">
        <v>0</v>
      </c>
      <c r="E85" s="71">
        <v>0</v>
      </c>
      <c r="F85" s="71">
        <v>201395.86</v>
      </c>
    </row>
    <row r="86" spans="1:6" x14ac:dyDescent="0.25">
      <c r="A86" s="70" t="s">
        <v>288</v>
      </c>
      <c r="B86" s="70" t="s">
        <v>289</v>
      </c>
      <c r="C86" s="71">
        <v>970660</v>
      </c>
      <c r="D86" s="71">
        <v>0</v>
      </c>
      <c r="E86" s="71">
        <v>0</v>
      </c>
      <c r="F86" s="71">
        <v>970660</v>
      </c>
    </row>
    <row r="87" spans="1:6" x14ac:dyDescent="0.25">
      <c r="A87" s="70" t="s">
        <v>290</v>
      </c>
      <c r="B87" s="70" t="s">
        <v>291</v>
      </c>
      <c r="C87" s="71">
        <v>17477488.120000001</v>
      </c>
      <c r="D87" s="71">
        <v>0</v>
      </c>
      <c r="E87" s="71">
        <v>0</v>
      </c>
      <c r="F87" s="71">
        <v>17477488.120000001</v>
      </c>
    </row>
    <row r="88" spans="1:6" x14ac:dyDescent="0.25">
      <c r="A88" s="70" t="s">
        <v>292</v>
      </c>
      <c r="B88" s="70" t="s">
        <v>293</v>
      </c>
      <c r="C88" s="71">
        <v>42703816.009999998</v>
      </c>
      <c r="D88" s="71">
        <v>0</v>
      </c>
      <c r="E88" s="71">
        <v>0</v>
      </c>
      <c r="F88" s="71">
        <v>42703816.009999998</v>
      </c>
    </row>
    <row r="89" spans="1:6" x14ac:dyDescent="0.25">
      <c r="A89" s="70" t="s">
        <v>294</v>
      </c>
      <c r="B89" s="70" t="s">
        <v>295</v>
      </c>
      <c r="C89" s="71">
        <v>996248.5</v>
      </c>
      <c r="D89" s="71">
        <v>0</v>
      </c>
      <c r="E89" s="71">
        <v>0</v>
      </c>
      <c r="F89" s="71">
        <v>996248.5</v>
      </c>
    </row>
    <row r="90" spans="1:6" x14ac:dyDescent="0.25">
      <c r="A90" s="70" t="s">
        <v>296</v>
      </c>
      <c r="B90" s="70" t="s">
        <v>297</v>
      </c>
      <c r="C90" s="71">
        <v>7000</v>
      </c>
      <c r="D90" s="71">
        <v>0</v>
      </c>
      <c r="E90" s="71">
        <v>0</v>
      </c>
      <c r="F90" s="71">
        <v>7000</v>
      </c>
    </row>
    <row r="91" spans="1:6" x14ac:dyDescent="0.25">
      <c r="A91" s="70" t="s">
        <v>298</v>
      </c>
      <c r="B91" s="70" t="s">
        <v>299</v>
      </c>
      <c r="C91" s="71">
        <v>179128.68</v>
      </c>
      <c r="D91" s="71">
        <v>0</v>
      </c>
      <c r="E91" s="71">
        <v>0</v>
      </c>
      <c r="F91" s="71">
        <v>179128.68</v>
      </c>
    </row>
    <row r="92" spans="1:6" x14ac:dyDescent="0.25">
      <c r="A92" s="70" t="s">
        <v>300</v>
      </c>
      <c r="B92" s="70" t="s">
        <v>301</v>
      </c>
      <c r="C92" s="71">
        <v>2830063.5</v>
      </c>
      <c r="D92" s="71">
        <v>0</v>
      </c>
      <c r="E92" s="71">
        <v>0</v>
      </c>
      <c r="F92" s="71">
        <v>2830063.5</v>
      </c>
    </row>
    <row r="93" spans="1:6" x14ac:dyDescent="0.25">
      <c r="A93" s="70" t="s">
        <v>302</v>
      </c>
      <c r="B93" s="70" t="s">
        <v>303</v>
      </c>
      <c r="C93" s="71">
        <v>12358280.960000001</v>
      </c>
      <c r="D93" s="71">
        <v>0</v>
      </c>
      <c r="E93" s="71">
        <v>0</v>
      </c>
      <c r="F93" s="71">
        <v>12358280.960000001</v>
      </c>
    </row>
    <row r="94" spans="1:6" x14ac:dyDescent="0.25">
      <c r="A94" s="70" t="s">
        <v>304</v>
      </c>
      <c r="B94" s="70" t="s">
        <v>305</v>
      </c>
      <c r="C94" s="71">
        <v>327291</v>
      </c>
      <c r="D94" s="71">
        <v>0</v>
      </c>
      <c r="E94" s="71">
        <v>0</v>
      </c>
      <c r="F94" s="71">
        <v>327291</v>
      </c>
    </row>
    <row r="95" spans="1:6" x14ac:dyDescent="0.25">
      <c r="A95" s="70" t="s">
        <v>306</v>
      </c>
      <c r="B95" s="70" t="s">
        <v>307</v>
      </c>
      <c r="C95" s="71">
        <v>25581389.510000002</v>
      </c>
      <c r="D95" s="71">
        <v>294446.99</v>
      </c>
      <c r="E95" s="71">
        <v>0</v>
      </c>
      <c r="F95" s="71">
        <v>25875836.5</v>
      </c>
    </row>
    <row r="96" spans="1:6" x14ac:dyDescent="0.25">
      <c r="A96" s="70" t="s">
        <v>308</v>
      </c>
      <c r="B96" s="70" t="s">
        <v>309</v>
      </c>
      <c r="C96" s="71">
        <v>77887658.060000002</v>
      </c>
      <c r="D96" s="71">
        <v>2653848.84</v>
      </c>
      <c r="E96" s="71">
        <v>0</v>
      </c>
      <c r="F96" s="71">
        <v>80541506.900000006</v>
      </c>
    </row>
    <row r="97" spans="1:6" x14ac:dyDescent="0.25">
      <c r="A97" s="70" t="s">
        <v>310</v>
      </c>
      <c r="B97" s="70" t="s">
        <v>311</v>
      </c>
      <c r="C97" s="71">
        <v>206014.19</v>
      </c>
      <c r="D97" s="71">
        <v>0</v>
      </c>
      <c r="E97" s="71">
        <v>0</v>
      </c>
      <c r="F97" s="71">
        <v>206014.19</v>
      </c>
    </row>
    <row r="98" spans="1:6" x14ac:dyDescent="0.25">
      <c r="A98" s="70" t="s">
        <v>312</v>
      </c>
      <c r="B98" s="70" t="s">
        <v>313</v>
      </c>
      <c r="C98" s="71">
        <v>824361.58</v>
      </c>
      <c r="D98" s="71">
        <v>4800</v>
      </c>
      <c r="E98" s="71">
        <v>0</v>
      </c>
      <c r="F98" s="71">
        <v>829161.58</v>
      </c>
    </row>
    <row r="99" spans="1:6" x14ac:dyDescent="0.25">
      <c r="A99" s="70" t="s">
        <v>314</v>
      </c>
      <c r="B99" s="70" t="s">
        <v>315</v>
      </c>
      <c r="C99" s="71">
        <v>8438</v>
      </c>
      <c r="D99" s="71">
        <v>0</v>
      </c>
      <c r="E99" s="71">
        <v>0</v>
      </c>
      <c r="F99" s="71">
        <v>8438</v>
      </c>
    </row>
    <row r="100" spans="1:6" x14ac:dyDescent="0.25">
      <c r="A100" s="70" t="s">
        <v>316</v>
      </c>
      <c r="B100" s="70" t="s">
        <v>317</v>
      </c>
      <c r="C100" s="71">
        <v>4130</v>
      </c>
      <c r="D100" s="71">
        <v>0</v>
      </c>
      <c r="E100" s="71">
        <v>0</v>
      </c>
      <c r="F100" s="71">
        <v>4130</v>
      </c>
    </row>
    <row r="101" spans="1:6" x14ac:dyDescent="0.25">
      <c r="A101" s="70" t="s">
        <v>318</v>
      </c>
      <c r="B101" s="70" t="s">
        <v>319</v>
      </c>
      <c r="C101" s="71">
        <v>22699.95</v>
      </c>
      <c r="D101" s="71">
        <v>0</v>
      </c>
      <c r="E101" s="71">
        <v>0</v>
      </c>
      <c r="F101" s="71">
        <v>22699.95</v>
      </c>
    </row>
    <row r="102" spans="1:6" x14ac:dyDescent="0.25">
      <c r="A102" s="70" t="s">
        <v>320</v>
      </c>
      <c r="B102" s="70" t="s">
        <v>321</v>
      </c>
      <c r="C102" s="71">
        <v>9380321.4700000007</v>
      </c>
      <c r="D102" s="71">
        <v>319475.8</v>
      </c>
      <c r="E102" s="71">
        <v>0</v>
      </c>
      <c r="F102" s="71">
        <v>9699797.2699999996</v>
      </c>
    </row>
    <row r="103" spans="1:6" x14ac:dyDescent="0.25">
      <c r="A103" s="70" t="s">
        <v>322</v>
      </c>
      <c r="B103" s="70" t="s">
        <v>323</v>
      </c>
      <c r="C103" s="71">
        <v>1800</v>
      </c>
      <c r="D103" s="71">
        <v>0</v>
      </c>
      <c r="E103" s="71">
        <v>0</v>
      </c>
      <c r="F103" s="71">
        <v>1800</v>
      </c>
    </row>
    <row r="104" spans="1:6" x14ac:dyDescent="0.25">
      <c r="A104" s="70" t="s">
        <v>324</v>
      </c>
      <c r="B104" s="70" t="s">
        <v>104</v>
      </c>
      <c r="C104" s="71">
        <v>995960.36</v>
      </c>
      <c r="D104" s="71">
        <v>0</v>
      </c>
      <c r="E104" s="71">
        <v>0</v>
      </c>
      <c r="F104" s="71">
        <v>995960.36</v>
      </c>
    </row>
    <row r="105" spans="1:6" x14ac:dyDescent="0.25">
      <c r="A105" s="70" t="s">
        <v>325</v>
      </c>
      <c r="B105" s="70" t="s">
        <v>326</v>
      </c>
      <c r="C105" s="71">
        <v>760.8</v>
      </c>
      <c r="D105" s="71">
        <v>0</v>
      </c>
      <c r="E105" s="71">
        <v>0</v>
      </c>
      <c r="F105" s="71">
        <v>760.8</v>
      </c>
    </row>
    <row r="106" spans="1:6" x14ac:dyDescent="0.25">
      <c r="A106" s="70" t="s">
        <v>327</v>
      </c>
      <c r="B106" s="70" t="s">
        <v>326</v>
      </c>
      <c r="C106" s="71">
        <v>24016923.16</v>
      </c>
      <c r="D106" s="71">
        <v>41747.46</v>
      </c>
      <c r="E106" s="71">
        <v>0</v>
      </c>
      <c r="F106" s="71">
        <v>24058670.620000001</v>
      </c>
    </row>
    <row r="107" spans="1:6" x14ac:dyDescent="0.25">
      <c r="A107" s="70" t="s">
        <v>328</v>
      </c>
      <c r="B107" s="70" t="s">
        <v>329</v>
      </c>
      <c r="C107" s="71">
        <v>13334.96</v>
      </c>
      <c r="D107" s="71">
        <v>0</v>
      </c>
      <c r="E107" s="71">
        <v>0</v>
      </c>
      <c r="F107" s="71">
        <v>13334.96</v>
      </c>
    </row>
    <row r="108" spans="1:6" x14ac:dyDescent="0.25">
      <c r="A108" s="70" t="s">
        <v>330</v>
      </c>
      <c r="B108" s="70" t="s">
        <v>331</v>
      </c>
      <c r="C108" s="71">
        <v>899</v>
      </c>
      <c r="D108" s="71">
        <v>0</v>
      </c>
      <c r="E108" s="71">
        <v>0</v>
      </c>
      <c r="F108" s="71">
        <v>899</v>
      </c>
    </row>
    <row r="109" spans="1:6" x14ac:dyDescent="0.25">
      <c r="A109" s="70" t="s">
        <v>332</v>
      </c>
      <c r="B109" s="70" t="s">
        <v>333</v>
      </c>
      <c r="C109" s="71">
        <v>2097300.44</v>
      </c>
      <c r="D109" s="71">
        <v>0</v>
      </c>
      <c r="E109" s="71">
        <v>0</v>
      </c>
      <c r="F109" s="71">
        <v>2097300.44</v>
      </c>
    </row>
    <row r="110" spans="1:6" x14ac:dyDescent="0.25">
      <c r="A110" s="70" t="s">
        <v>334</v>
      </c>
      <c r="B110" s="70" t="s">
        <v>335</v>
      </c>
      <c r="C110" s="71">
        <v>1000</v>
      </c>
      <c r="D110" s="71">
        <v>0</v>
      </c>
      <c r="E110" s="71">
        <v>0</v>
      </c>
      <c r="F110" s="71">
        <v>1000</v>
      </c>
    </row>
    <row r="111" spans="1:6" x14ac:dyDescent="0.25">
      <c r="A111" s="70" t="s">
        <v>336</v>
      </c>
      <c r="B111" s="70" t="s">
        <v>337</v>
      </c>
      <c r="C111" s="71">
        <v>241774.54</v>
      </c>
      <c r="D111" s="71">
        <v>0</v>
      </c>
      <c r="E111" s="71">
        <v>0</v>
      </c>
      <c r="F111" s="71">
        <v>241774.54</v>
      </c>
    </row>
    <row r="112" spans="1:6" x14ac:dyDescent="0.25">
      <c r="A112" s="70" t="s">
        <v>338</v>
      </c>
      <c r="B112" s="70" t="s">
        <v>339</v>
      </c>
      <c r="C112" s="71">
        <v>5045.09</v>
      </c>
      <c r="D112" s="71">
        <v>0</v>
      </c>
      <c r="E112" s="71">
        <v>0</v>
      </c>
      <c r="F112" s="71">
        <v>5045.09</v>
      </c>
    </row>
    <row r="113" spans="1:6" x14ac:dyDescent="0.25">
      <c r="A113" s="70" t="s">
        <v>340</v>
      </c>
      <c r="B113" s="70" t="s">
        <v>341</v>
      </c>
      <c r="C113" s="71">
        <v>870117.27</v>
      </c>
      <c r="D113" s="71">
        <v>4602</v>
      </c>
      <c r="E113" s="71">
        <v>0</v>
      </c>
      <c r="F113" s="71">
        <v>874719.27</v>
      </c>
    </row>
    <row r="114" spans="1:6" x14ac:dyDescent="0.25">
      <c r="A114" s="70" t="s">
        <v>342</v>
      </c>
      <c r="B114" s="70" t="s">
        <v>343</v>
      </c>
      <c r="C114" s="71">
        <v>510527.22</v>
      </c>
      <c r="D114" s="71">
        <v>0</v>
      </c>
      <c r="E114" s="71">
        <v>0</v>
      </c>
      <c r="F114" s="71">
        <v>510527.22</v>
      </c>
    </row>
    <row r="115" spans="1:6" x14ac:dyDescent="0.25">
      <c r="A115" s="70" t="s">
        <v>344</v>
      </c>
      <c r="B115" s="70" t="s">
        <v>343</v>
      </c>
      <c r="C115" s="71">
        <v>4558172.0999999996</v>
      </c>
      <c r="D115" s="71">
        <v>0</v>
      </c>
      <c r="E115" s="71">
        <v>0</v>
      </c>
      <c r="F115" s="71">
        <v>4558172.0999999996</v>
      </c>
    </row>
    <row r="116" spans="1:6" x14ac:dyDescent="0.25">
      <c r="A116" s="70" t="s">
        <v>345</v>
      </c>
      <c r="B116" s="70" t="s">
        <v>346</v>
      </c>
      <c r="C116" s="71">
        <v>749436.81</v>
      </c>
      <c r="D116" s="71">
        <v>0</v>
      </c>
      <c r="E116" s="71">
        <v>0</v>
      </c>
      <c r="F116" s="71">
        <v>749436.81</v>
      </c>
    </row>
    <row r="117" spans="1:6" x14ac:dyDescent="0.25">
      <c r="A117" s="70" t="s">
        <v>347</v>
      </c>
      <c r="B117" s="70" t="s">
        <v>348</v>
      </c>
      <c r="C117" s="71">
        <v>406464.73</v>
      </c>
      <c r="D117" s="71">
        <v>0</v>
      </c>
      <c r="E117" s="71">
        <v>0</v>
      </c>
      <c r="F117" s="71">
        <v>406464.73</v>
      </c>
    </row>
    <row r="118" spans="1:6" x14ac:dyDescent="0.25">
      <c r="A118" s="70" t="s">
        <v>349</v>
      </c>
      <c r="B118" s="70" t="s">
        <v>350</v>
      </c>
      <c r="C118" s="71">
        <v>2662548.06</v>
      </c>
      <c r="D118" s="71">
        <v>0</v>
      </c>
      <c r="E118" s="71">
        <v>0</v>
      </c>
      <c r="F118" s="71">
        <v>2662548.06</v>
      </c>
    </row>
    <row r="119" spans="1:6" x14ac:dyDescent="0.25">
      <c r="A119" s="70" t="s">
        <v>351</v>
      </c>
      <c r="B119" s="70" t="s">
        <v>352</v>
      </c>
      <c r="C119" s="71">
        <v>3377300.47</v>
      </c>
      <c r="D119" s="71">
        <v>0</v>
      </c>
      <c r="E119" s="71">
        <v>0</v>
      </c>
      <c r="F119" s="71">
        <v>3377300.47</v>
      </c>
    </row>
    <row r="120" spans="1:6" x14ac:dyDescent="0.25">
      <c r="A120" s="70" t="s">
        <v>353</v>
      </c>
      <c r="B120" s="70" t="s">
        <v>354</v>
      </c>
      <c r="C120" s="71">
        <v>1912914.65</v>
      </c>
      <c r="D120" s="71">
        <v>0</v>
      </c>
      <c r="E120" s="71">
        <v>0</v>
      </c>
      <c r="F120" s="71">
        <v>1912914.65</v>
      </c>
    </row>
    <row r="121" spans="1:6" x14ac:dyDescent="0.25">
      <c r="A121" s="70" t="s">
        <v>355</v>
      </c>
      <c r="B121" s="70" t="s">
        <v>356</v>
      </c>
      <c r="C121" s="71">
        <v>10402529.390000001</v>
      </c>
      <c r="D121" s="71">
        <v>0</v>
      </c>
      <c r="E121" s="71">
        <v>0</v>
      </c>
      <c r="F121" s="71">
        <v>10402529.390000001</v>
      </c>
    </row>
    <row r="122" spans="1:6" x14ac:dyDescent="0.25">
      <c r="A122" s="70" t="s">
        <v>357</v>
      </c>
      <c r="B122" s="70" t="s">
        <v>358</v>
      </c>
      <c r="C122" s="71">
        <v>35100</v>
      </c>
      <c r="D122" s="71">
        <v>0</v>
      </c>
      <c r="E122" s="71">
        <v>0</v>
      </c>
      <c r="F122" s="71">
        <v>35100</v>
      </c>
    </row>
    <row r="123" spans="1:6" x14ac:dyDescent="0.25">
      <c r="A123" s="70" t="s">
        <v>359</v>
      </c>
      <c r="B123" s="70" t="s">
        <v>360</v>
      </c>
      <c r="C123" s="71">
        <v>557322.09</v>
      </c>
      <c r="D123" s="71">
        <v>0</v>
      </c>
      <c r="E123" s="71">
        <v>0</v>
      </c>
      <c r="F123" s="71">
        <v>557322.09</v>
      </c>
    </row>
    <row r="124" spans="1:6" x14ac:dyDescent="0.25">
      <c r="A124" s="70" t="s">
        <v>361</v>
      </c>
      <c r="B124" s="70" t="s">
        <v>362</v>
      </c>
      <c r="C124" s="71">
        <v>81710.399999999994</v>
      </c>
      <c r="D124" s="71">
        <v>0</v>
      </c>
      <c r="E124" s="71">
        <v>0</v>
      </c>
      <c r="F124" s="71">
        <v>81710.399999999994</v>
      </c>
    </row>
    <row r="125" spans="1:6" x14ac:dyDescent="0.25">
      <c r="A125" s="70" t="s">
        <v>363</v>
      </c>
      <c r="B125" s="70" t="s">
        <v>364</v>
      </c>
      <c r="C125" s="71">
        <v>2585749.9500000002</v>
      </c>
      <c r="D125" s="71">
        <v>0</v>
      </c>
      <c r="E125" s="71">
        <v>0</v>
      </c>
      <c r="F125" s="71">
        <v>2585749.9500000002</v>
      </c>
    </row>
    <row r="126" spans="1:6" x14ac:dyDescent="0.25">
      <c r="A126" s="70" t="s">
        <v>365</v>
      </c>
      <c r="B126" s="70" t="s">
        <v>366</v>
      </c>
      <c r="C126" s="71">
        <v>691630.87</v>
      </c>
      <c r="D126" s="71">
        <v>0</v>
      </c>
      <c r="E126" s="71">
        <v>0</v>
      </c>
      <c r="F126" s="71">
        <v>691630.87</v>
      </c>
    </row>
    <row r="127" spans="1:6" x14ac:dyDescent="0.25">
      <c r="A127" s="70" t="s">
        <v>367</v>
      </c>
      <c r="B127" s="70" t="s">
        <v>368</v>
      </c>
      <c r="C127" s="71">
        <v>632748.76</v>
      </c>
      <c r="D127" s="71">
        <v>285</v>
      </c>
      <c r="E127" s="71">
        <v>0</v>
      </c>
      <c r="F127" s="71">
        <v>633033.76</v>
      </c>
    </row>
    <row r="128" spans="1:6" x14ac:dyDescent="0.25">
      <c r="A128" s="70" t="s">
        <v>369</v>
      </c>
      <c r="B128" s="70" t="s">
        <v>370</v>
      </c>
      <c r="C128" s="71">
        <v>2828</v>
      </c>
      <c r="D128" s="71">
        <v>0</v>
      </c>
      <c r="E128" s="71">
        <v>0</v>
      </c>
      <c r="F128" s="71">
        <v>2828</v>
      </c>
    </row>
    <row r="129" spans="1:6" x14ac:dyDescent="0.25">
      <c r="A129" s="70" t="s">
        <v>371</v>
      </c>
      <c r="B129" s="70" t="s">
        <v>372</v>
      </c>
      <c r="C129" s="71">
        <v>54980</v>
      </c>
      <c r="D129" s="71">
        <v>0</v>
      </c>
      <c r="E129" s="71">
        <v>0</v>
      </c>
      <c r="F129" s="71">
        <v>54980</v>
      </c>
    </row>
    <row r="130" spans="1:6" x14ac:dyDescent="0.25">
      <c r="A130" s="70" t="s">
        <v>373</v>
      </c>
      <c r="B130" s="70" t="s">
        <v>374</v>
      </c>
      <c r="C130" s="71">
        <v>199607.94</v>
      </c>
      <c r="D130" s="71">
        <v>0</v>
      </c>
      <c r="E130" s="71">
        <v>0</v>
      </c>
      <c r="F130" s="71">
        <v>199607.94</v>
      </c>
    </row>
    <row r="131" spans="1:6" x14ac:dyDescent="0.25">
      <c r="A131" s="70" t="s">
        <v>375</v>
      </c>
      <c r="B131" s="70" t="s">
        <v>376</v>
      </c>
      <c r="C131" s="71">
        <v>374.75</v>
      </c>
      <c r="D131" s="71">
        <v>0</v>
      </c>
      <c r="E131" s="71">
        <v>0</v>
      </c>
      <c r="F131" s="71">
        <v>374.75</v>
      </c>
    </row>
    <row r="132" spans="1:6" x14ac:dyDescent="0.25">
      <c r="A132" s="70" t="s">
        <v>377</v>
      </c>
      <c r="B132" s="70" t="s">
        <v>378</v>
      </c>
      <c r="C132" s="71">
        <v>-10565</v>
      </c>
      <c r="D132" s="71">
        <v>0</v>
      </c>
      <c r="E132" s="71">
        <v>0</v>
      </c>
      <c r="F132" s="71">
        <v>-10565</v>
      </c>
    </row>
    <row r="133" spans="1:6" x14ac:dyDescent="0.25">
      <c r="A133" s="70" t="s">
        <v>379</v>
      </c>
      <c r="B133" s="70" t="s">
        <v>380</v>
      </c>
      <c r="C133" s="71">
        <v>30687.64</v>
      </c>
      <c r="D133" s="71">
        <v>0</v>
      </c>
      <c r="E133" s="71">
        <v>0</v>
      </c>
      <c r="F133" s="71">
        <v>30687.64</v>
      </c>
    </row>
    <row r="134" spans="1:6" x14ac:dyDescent="0.25">
      <c r="A134" s="70" t="s">
        <v>381</v>
      </c>
      <c r="B134" s="70" t="s">
        <v>382</v>
      </c>
      <c r="C134" s="71">
        <v>19970.72</v>
      </c>
      <c r="D134" s="71">
        <v>0</v>
      </c>
      <c r="E134" s="71">
        <v>0</v>
      </c>
      <c r="F134" s="71">
        <v>19970.72</v>
      </c>
    </row>
    <row r="135" spans="1:6" x14ac:dyDescent="0.25">
      <c r="A135" s="70" t="s">
        <v>383</v>
      </c>
      <c r="B135" s="70" t="s">
        <v>384</v>
      </c>
      <c r="C135" s="71">
        <v>4426.92</v>
      </c>
      <c r="D135" s="71">
        <v>0</v>
      </c>
      <c r="E135" s="71">
        <v>0</v>
      </c>
      <c r="F135" s="71">
        <v>4426.92</v>
      </c>
    </row>
    <row r="136" spans="1:6" x14ac:dyDescent="0.25">
      <c r="A136" s="70" t="s">
        <v>385</v>
      </c>
      <c r="B136" s="70" t="s">
        <v>386</v>
      </c>
      <c r="C136" s="71">
        <v>93803.68</v>
      </c>
      <c r="D136" s="71">
        <v>0</v>
      </c>
      <c r="E136" s="71">
        <v>0</v>
      </c>
      <c r="F136" s="71">
        <v>93803.68</v>
      </c>
    </row>
    <row r="137" spans="1:6" x14ac:dyDescent="0.25">
      <c r="A137" s="70" t="s">
        <v>387</v>
      </c>
      <c r="B137" s="70" t="s">
        <v>388</v>
      </c>
      <c r="C137" s="71">
        <v>273214.49</v>
      </c>
      <c r="D137" s="71">
        <v>0</v>
      </c>
      <c r="E137" s="71">
        <v>0</v>
      </c>
      <c r="F137" s="71">
        <v>273214.49</v>
      </c>
    </row>
    <row r="138" spans="1:6" x14ac:dyDescent="0.25">
      <c r="A138" s="70" t="s">
        <v>389</v>
      </c>
      <c r="B138" s="70" t="s">
        <v>390</v>
      </c>
      <c r="C138" s="71">
        <v>543566.14</v>
      </c>
      <c r="D138" s="71">
        <v>0</v>
      </c>
      <c r="E138" s="71">
        <v>0</v>
      </c>
      <c r="F138" s="71">
        <v>543566.14</v>
      </c>
    </row>
    <row r="139" spans="1:6" x14ac:dyDescent="0.25">
      <c r="A139" s="70" t="s">
        <v>391</v>
      </c>
      <c r="B139" s="70" t="s">
        <v>392</v>
      </c>
      <c r="C139" s="71">
        <v>81594.33</v>
      </c>
      <c r="D139" s="71">
        <v>0</v>
      </c>
      <c r="E139" s="71">
        <v>0</v>
      </c>
      <c r="F139" s="71">
        <v>81594.33</v>
      </c>
    </row>
    <row r="140" spans="1:6" x14ac:dyDescent="0.25">
      <c r="A140" s="70" t="s">
        <v>393</v>
      </c>
      <c r="B140" s="70" t="s">
        <v>394</v>
      </c>
      <c r="C140" s="71">
        <v>6044.85</v>
      </c>
      <c r="D140" s="71">
        <v>0</v>
      </c>
      <c r="E140" s="71">
        <v>0</v>
      </c>
      <c r="F140" s="71">
        <v>6044.85</v>
      </c>
    </row>
    <row r="141" spans="1:6" x14ac:dyDescent="0.25">
      <c r="A141" s="70" t="s">
        <v>395</v>
      </c>
      <c r="B141" s="70" t="s">
        <v>396</v>
      </c>
      <c r="C141" s="71">
        <v>28997.8</v>
      </c>
      <c r="D141" s="71">
        <v>0</v>
      </c>
      <c r="E141" s="71">
        <v>0</v>
      </c>
      <c r="F141" s="71">
        <v>28997.8</v>
      </c>
    </row>
    <row r="142" spans="1:6" x14ac:dyDescent="0.25">
      <c r="A142" s="70" t="s">
        <v>397</v>
      </c>
      <c r="B142" s="70" t="s">
        <v>398</v>
      </c>
      <c r="C142" s="71">
        <v>4225464.87</v>
      </c>
      <c r="D142" s="71">
        <v>0</v>
      </c>
      <c r="E142" s="71">
        <v>0</v>
      </c>
      <c r="F142" s="71">
        <v>4225464.87</v>
      </c>
    </row>
    <row r="143" spans="1:6" x14ac:dyDescent="0.25">
      <c r="A143" s="70" t="s">
        <v>399</v>
      </c>
      <c r="B143" s="70" t="s">
        <v>400</v>
      </c>
      <c r="C143" s="71">
        <v>34273262.479999997</v>
      </c>
      <c r="D143" s="71">
        <v>342956.92</v>
      </c>
      <c r="E143" s="71">
        <v>0</v>
      </c>
      <c r="F143" s="71">
        <v>34616219.399999999</v>
      </c>
    </row>
    <row r="144" spans="1:6" x14ac:dyDescent="0.25">
      <c r="A144" s="70" t="s">
        <v>401</v>
      </c>
      <c r="B144" s="70" t="s">
        <v>402</v>
      </c>
      <c r="C144" s="71">
        <v>52666672.399999999</v>
      </c>
      <c r="D144" s="71">
        <v>632074.89</v>
      </c>
      <c r="E144" s="71">
        <v>0</v>
      </c>
      <c r="F144" s="71">
        <v>53298747.289999999</v>
      </c>
    </row>
    <row r="145" spans="1:6" x14ac:dyDescent="0.25">
      <c r="A145" s="70" t="s">
        <v>403</v>
      </c>
      <c r="B145" s="70" t="s">
        <v>404</v>
      </c>
      <c r="C145" s="71">
        <v>191879.03</v>
      </c>
      <c r="D145" s="71">
        <v>5859.6</v>
      </c>
      <c r="E145" s="71">
        <v>0</v>
      </c>
      <c r="F145" s="71">
        <v>197738.63</v>
      </c>
    </row>
    <row r="146" spans="1:6" x14ac:dyDescent="0.25">
      <c r="A146" s="70" t="s">
        <v>405</v>
      </c>
      <c r="B146" s="70" t="s">
        <v>406</v>
      </c>
      <c r="C146" s="71">
        <v>548154.93999999994</v>
      </c>
      <c r="D146" s="71">
        <v>3350</v>
      </c>
      <c r="E146" s="71">
        <v>0</v>
      </c>
      <c r="F146" s="71">
        <v>551504.93999999994</v>
      </c>
    </row>
    <row r="147" spans="1:6" x14ac:dyDescent="0.25">
      <c r="A147" s="70" t="s">
        <v>407</v>
      </c>
      <c r="B147" s="70" t="s">
        <v>408</v>
      </c>
      <c r="C147" s="71">
        <v>220696.81</v>
      </c>
      <c r="D147" s="71">
        <v>0</v>
      </c>
      <c r="E147" s="71">
        <v>0</v>
      </c>
      <c r="F147" s="71">
        <v>220696.81</v>
      </c>
    </row>
    <row r="148" spans="1:6" x14ac:dyDescent="0.25">
      <c r="A148" s="70" t="s">
        <v>409</v>
      </c>
      <c r="B148" s="70" t="s">
        <v>410</v>
      </c>
      <c r="C148" s="71">
        <v>3169</v>
      </c>
      <c r="D148" s="71">
        <v>0</v>
      </c>
      <c r="E148" s="71">
        <v>0</v>
      </c>
      <c r="F148" s="71">
        <v>3169</v>
      </c>
    </row>
    <row r="149" spans="1:6" x14ac:dyDescent="0.25">
      <c r="A149" s="70" t="s">
        <v>411</v>
      </c>
      <c r="B149" s="70" t="s">
        <v>412</v>
      </c>
      <c r="C149" s="71">
        <v>900</v>
      </c>
      <c r="D149" s="71">
        <v>0</v>
      </c>
      <c r="E149" s="71">
        <v>0</v>
      </c>
      <c r="F149" s="71">
        <v>900</v>
      </c>
    </row>
    <row r="150" spans="1:6" x14ac:dyDescent="0.25">
      <c r="A150" s="70" t="s">
        <v>413</v>
      </c>
      <c r="B150" s="70" t="s">
        <v>414</v>
      </c>
      <c r="C150" s="71">
        <v>303456.71999999997</v>
      </c>
      <c r="D150" s="71">
        <v>0</v>
      </c>
      <c r="E150" s="71">
        <v>0</v>
      </c>
      <c r="F150" s="71">
        <v>303456.71999999997</v>
      </c>
    </row>
    <row r="151" spans="1:6" x14ac:dyDescent="0.25">
      <c r="A151" s="70" t="s">
        <v>415</v>
      </c>
      <c r="B151" s="70" t="s">
        <v>416</v>
      </c>
      <c r="C151" s="71">
        <v>14332.94</v>
      </c>
      <c r="D151" s="71">
        <v>0</v>
      </c>
      <c r="E151" s="71">
        <v>0</v>
      </c>
      <c r="F151" s="71">
        <v>14332.94</v>
      </c>
    </row>
    <row r="152" spans="1:6" x14ac:dyDescent="0.25">
      <c r="A152" s="70" t="s">
        <v>417</v>
      </c>
      <c r="B152" s="70" t="s">
        <v>418</v>
      </c>
      <c r="C152" s="71">
        <v>379984.94</v>
      </c>
      <c r="D152" s="71">
        <v>0</v>
      </c>
      <c r="E152" s="71">
        <v>0</v>
      </c>
      <c r="F152" s="71">
        <v>379984.94</v>
      </c>
    </row>
    <row r="153" spans="1:6" x14ac:dyDescent="0.25">
      <c r="A153" s="70" t="s">
        <v>419</v>
      </c>
      <c r="B153" s="70" t="s">
        <v>420</v>
      </c>
      <c r="C153" s="71">
        <v>818087.64</v>
      </c>
      <c r="D153" s="71">
        <v>0</v>
      </c>
      <c r="E153" s="71">
        <v>0</v>
      </c>
      <c r="F153" s="71">
        <v>818087.64</v>
      </c>
    </row>
    <row r="154" spans="1:6" x14ac:dyDescent="0.25">
      <c r="A154" s="70" t="s">
        <v>421</v>
      </c>
      <c r="B154" s="70" t="s">
        <v>422</v>
      </c>
      <c r="C154" s="71">
        <v>-1906361.45</v>
      </c>
      <c r="D154" s="71">
        <v>0</v>
      </c>
      <c r="E154" s="71">
        <v>0</v>
      </c>
      <c r="F154" s="71">
        <v>-1906361.45</v>
      </c>
    </row>
    <row r="155" spans="1:6" x14ac:dyDescent="0.25">
      <c r="A155" s="70" t="s">
        <v>423</v>
      </c>
      <c r="B155" s="70" t="s">
        <v>424</v>
      </c>
      <c r="C155" s="71">
        <v>30188.57</v>
      </c>
      <c r="D155" s="71">
        <v>0</v>
      </c>
      <c r="E155" s="71">
        <v>0</v>
      </c>
      <c r="F155" s="71">
        <v>30188.57</v>
      </c>
    </row>
    <row r="156" spans="1:6" x14ac:dyDescent="0.25">
      <c r="A156" s="70" t="s">
        <v>425</v>
      </c>
      <c r="B156" s="70" t="s">
        <v>426</v>
      </c>
      <c r="C156" s="71">
        <v>18316.54</v>
      </c>
      <c r="D156" s="71">
        <v>0</v>
      </c>
      <c r="E156" s="71">
        <v>0</v>
      </c>
      <c r="F156" s="71">
        <v>18316.54</v>
      </c>
    </row>
    <row r="157" spans="1:6" x14ac:dyDescent="0.25">
      <c r="A157" s="70" t="s">
        <v>427</v>
      </c>
      <c r="B157" s="70" t="s">
        <v>428</v>
      </c>
      <c r="C157" s="71">
        <v>7875129.5300000003</v>
      </c>
      <c r="D157" s="71">
        <v>4868.09</v>
      </c>
      <c r="E157" s="71">
        <v>0</v>
      </c>
      <c r="F157" s="71">
        <v>7879997.6200000001</v>
      </c>
    </row>
    <row r="158" spans="1:6" x14ac:dyDescent="0.25">
      <c r="A158" s="70" t="s">
        <v>429</v>
      </c>
      <c r="B158" s="70" t="s">
        <v>430</v>
      </c>
      <c r="C158" s="71">
        <v>18102.310000000001</v>
      </c>
      <c r="D158" s="71">
        <v>0</v>
      </c>
      <c r="E158" s="71">
        <v>0</v>
      </c>
      <c r="F158" s="71">
        <v>18102.310000000001</v>
      </c>
    </row>
    <row r="159" spans="1:6" x14ac:dyDescent="0.25">
      <c r="A159" s="70" t="s">
        <v>431</v>
      </c>
      <c r="B159" s="70" t="s">
        <v>432</v>
      </c>
      <c r="C159" s="71">
        <v>39387834.329999998</v>
      </c>
      <c r="D159" s="71">
        <v>274</v>
      </c>
      <c r="E159" s="71">
        <v>0</v>
      </c>
      <c r="F159" s="71">
        <v>39388108.329999998</v>
      </c>
    </row>
    <row r="160" spans="1:6" x14ac:dyDescent="0.25">
      <c r="A160" s="70" t="s">
        <v>433</v>
      </c>
      <c r="B160" s="70" t="s">
        <v>434</v>
      </c>
      <c r="C160" s="71">
        <v>2579387.9300000002</v>
      </c>
      <c r="D160" s="71">
        <v>0</v>
      </c>
      <c r="E160" s="71">
        <v>0</v>
      </c>
      <c r="F160" s="71">
        <v>2579387.9300000002</v>
      </c>
    </row>
    <row r="161" spans="1:6" x14ac:dyDescent="0.25">
      <c r="A161" s="70" t="s">
        <v>435</v>
      </c>
      <c r="B161" s="70" t="s">
        <v>436</v>
      </c>
      <c r="C161" s="71">
        <v>331561.17</v>
      </c>
      <c r="D161" s="71">
        <v>0</v>
      </c>
      <c r="E161" s="71">
        <v>0</v>
      </c>
      <c r="F161" s="71">
        <v>331561.17</v>
      </c>
    </row>
    <row r="162" spans="1:6" x14ac:dyDescent="0.25">
      <c r="A162" s="70" t="s">
        <v>437</v>
      </c>
      <c r="B162" s="70" t="s">
        <v>438</v>
      </c>
      <c r="C162" s="71">
        <v>1621883.28</v>
      </c>
      <c r="D162" s="71">
        <v>929.99</v>
      </c>
      <c r="E162" s="71">
        <v>0</v>
      </c>
      <c r="F162" s="71">
        <v>1622813.27</v>
      </c>
    </row>
    <row r="163" spans="1:6" x14ac:dyDescent="0.25">
      <c r="A163" s="70" t="s">
        <v>439</v>
      </c>
      <c r="B163" s="70" t="s">
        <v>440</v>
      </c>
      <c r="C163" s="71">
        <v>8533689.1099999994</v>
      </c>
      <c r="D163" s="71">
        <v>6364.07</v>
      </c>
      <c r="E163" s="71">
        <v>0</v>
      </c>
      <c r="F163" s="71">
        <v>8540053.1799999997</v>
      </c>
    </row>
    <row r="164" spans="1:6" x14ac:dyDescent="0.25">
      <c r="A164" s="70" t="s">
        <v>441</v>
      </c>
      <c r="B164" s="70" t="s">
        <v>442</v>
      </c>
      <c r="C164" s="71">
        <v>195</v>
      </c>
      <c r="D164" s="71">
        <v>0</v>
      </c>
      <c r="E164" s="71">
        <v>0</v>
      </c>
      <c r="F164" s="71">
        <v>195</v>
      </c>
    </row>
    <row r="165" spans="1:6" x14ac:dyDescent="0.25">
      <c r="A165" s="70" t="s">
        <v>443</v>
      </c>
      <c r="B165" s="70" t="s">
        <v>444</v>
      </c>
      <c r="C165" s="71">
        <v>102088.89</v>
      </c>
      <c r="D165" s="71">
        <v>0</v>
      </c>
      <c r="E165" s="71">
        <v>0</v>
      </c>
      <c r="F165" s="71">
        <v>102088.89</v>
      </c>
    </row>
    <row r="166" spans="1:6" x14ac:dyDescent="0.25">
      <c r="A166" s="70" t="s">
        <v>445</v>
      </c>
      <c r="B166" s="70" t="s">
        <v>446</v>
      </c>
      <c r="C166" s="71">
        <v>332021.28999999998</v>
      </c>
      <c r="D166" s="71">
        <v>28898.02</v>
      </c>
      <c r="E166" s="71">
        <v>0</v>
      </c>
      <c r="F166" s="71">
        <v>360919.31</v>
      </c>
    </row>
    <row r="167" spans="1:6" x14ac:dyDescent="0.25">
      <c r="A167" s="70" t="s">
        <v>447</v>
      </c>
      <c r="B167" s="70" t="s">
        <v>448</v>
      </c>
      <c r="C167" s="71">
        <v>97837.19</v>
      </c>
      <c r="D167" s="71">
        <v>6027</v>
      </c>
      <c r="E167" s="71">
        <v>0</v>
      </c>
      <c r="F167" s="71">
        <v>103864.19</v>
      </c>
    </row>
    <row r="168" spans="1:6" x14ac:dyDescent="0.25">
      <c r="A168" s="70" t="s">
        <v>449</v>
      </c>
      <c r="B168" s="70" t="s">
        <v>450</v>
      </c>
      <c r="C168" s="71">
        <v>3385368.07</v>
      </c>
      <c r="D168" s="71">
        <v>4041.51</v>
      </c>
      <c r="E168" s="71">
        <v>0</v>
      </c>
      <c r="F168" s="71">
        <v>3389409.58</v>
      </c>
    </row>
    <row r="169" spans="1:6" x14ac:dyDescent="0.25">
      <c r="A169" s="70" t="s">
        <v>451</v>
      </c>
      <c r="B169" s="70" t="s">
        <v>452</v>
      </c>
      <c r="C169" s="71">
        <v>2816000</v>
      </c>
      <c r="D169" s="71">
        <v>0</v>
      </c>
      <c r="E169" s="71">
        <v>0</v>
      </c>
      <c r="F169" s="71">
        <v>2816000</v>
      </c>
    </row>
    <row r="170" spans="1:6" x14ac:dyDescent="0.25">
      <c r="A170" s="70" t="s">
        <v>453</v>
      </c>
      <c r="B170" s="70" t="s">
        <v>454</v>
      </c>
      <c r="C170" s="71">
        <v>944726.85</v>
      </c>
      <c r="D170" s="71">
        <v>0</v>
      </c>
      <c r="E170" s="71">
        <v>0</v>
      </c>
      <c r="F170" s="71">
        <v>944726.85</v>
      </c>
    </row>
    <row r="171" spans="1:6" x14ac:dyDescent="0.25">
      <c r="A171" s="70" t="s">
        <v>455</v>
      </c>
      <c r="B171" s="70" t="s">
        <v>456</v>
      </c>
      <c r="C171" s="71">
        <v>31406.799999999999</v>
      </c>
      <c r="D171" s="71">
        <v>0</v>
      </c>
      <c r="E171" s="71">
        <v>0</v>
      </c>
      <c r="F171" s="71">
        <v>31406.799999999999</v>
      </c>
    </row>
    <row r="172" spans="1:6" x14ac:dyDescent="0.25">
      <c r="A172" s="70" t="s">
        <v>457</v>
      </c>
      <c r="B172" s="70" t="s">
        <v>458</v>
      </c>
      <c r="C172" s="71">
        <v>791830.33</v>
      </c>
      <c r="D172" s="71">
        <v>0</v>
      </c>
      <c r="E172" s="71">
        <v>0</v>
      </c>
      <c r="F172" s="71">
        <v>791830.33</v>
      </c>
    </row>
    <row r="173" spans="1:6" x14ac:dyDescent="0.25">
      <c r="A173" s="70" t="s">
        <v>459</v>
      </c>
      <c r="B173" s="70" t="s">
        <v>460</v>
      </c>
      <c r="C173" s="71">
        <v>5119431.38</v>
      </c>
      <c r="D173" s="71">
        <v>20000</v>
      </c>
      <c r="E173" s="71">
        <v>0</v>
      </c>
      <c r="F173" s="71">
        <v>5139431.38</v>
      </c>
    </row>
    <row r="174" spans="1:6" x14ac:dyDescent="0.25">
      <c r="A174" s="70" t="s">
        <v>461</v>
      </c>
      <c r="B174" s="70" t="s">
        <v>462</v>
      </c>
      <c r="C174" s="71">
        <v>4166918.33</v>
      </c>
      <c r="D174" s="71">
        <v>0</v>
      </c>
      <c r="E174" s="71">
        <v>0</v>
      </c>
      <c r="F174" s="71">
        <v>4166918.33</v>
      </c>
    </row>
    <row r="175" spans="1:6" x14ac:dyDescent="0.25">
      <c r="A175" s="70" t="s">
        <v>463</v>
      </c>
      <c r="B175" s="70" t="s">
        <v>464</v>
      </c>
      <c r="C175" s="71">
        <v>25583993.129999999</v>
      </c>
      <c r="D175" s="71">
        <v>47933.91</v>
      </c>
      <c r="E175" s="71">
        <v>0</v>
      </c>
      <c r="F175" s="71">
        <v>25631927.039999999</v>
      </c>
    </row>
    <row r="176" spans="1:6" x14ac:dyDescent="0.25">
      <c r="A176" s="70" t="s">
        <v>465</v>
      </c>
      <c r="B176" s="70" t="s">
        <v>466</v>
      </c>
      <c r="C176" s="71">
        <v>4019745.84</v>
      </c>
      <c r="D176" s="71">
        <v>0</v>
      </c>
      <c r="E176" s="71">
        <v>0</v>
      </c>
      <c r="F176" s="71">
        <v>4019745.84</v>
      </c>
    </row>
    <row r="177" spans="1:6" x14ac:dyDescent="0.25">
      <c r="A177" s="70" t="s">
        <v>467</v>
      </c>
      <c r="B177" s="70" t="s">
        <v>468</v>
      </c>
      <c r="C177" s="71">
        <v>4998777.43</v>
      </c>
      <c r="D177" s="71">
        <v>0</v>
      </c>
      <c r="E177" s="71">
        <v>0</v>
      </c>
      <c r="F177" s="71">
        <v>4998777.43</v>
      </c>
    </row>
    <row r="178" spans="1:6" x14ac:dyDescent="0.25">
      <c r="A178" s="70" t="s">
        <v>469</v>
      </c>
      <c r="B178" s="70" t="s">
        <v>470</v>
      </c>
      <c r="C178" s="71">
        <v>726193.08</v>
      </c>
      <c r="D178" s="71">
        <v>0</v>
      </c>
      <c r="E178" s="71">
        <v>0</v>
      </c>
      <c r="F178" s="71">
        <v>726193.08</v>
      </c>
    </row>
    <row r="179" spans="1:6" x14ac:dyDescent="0.25">
      <c r="A179" s="70" t="s">
        <v>471</v>
      </c>
      <c r="B179" s="70" t="s">
        <v>468</v>
      </c>
      <c r="C179" s="71">
        <v>19893731.390000001</v>
      </c>
      <c r="D179" s="71">
        <v>0</v>
      </c>
      <c r="E179" s="71">
        <v>0</v>
      </c>
      <c r="F179" s="71">
        <v>19893731.390000001</v>
      </c>
    </row>
    <row r="180" spans="1:6" x14ac:dyDescent="0.25">
      <c r="A180" s="70" t="s">
        <v>472</v>
      </c>
      <c r="B180" s="70" t="s">
        <v>473</v>
      </c>
      <c r="C180" s="71">
        <v>-42824081.780000001</v>
      </c>
      <c r="D180" s="71">
        <v>0</v>
      </c>
      <c r="E180" s="71">
        <v>0</v>
      </c>
      <c r="F180" s="71">
        <v>-42824081.780000001</v>
      </c>
    </row>
    <row r="181" spans="1:6" x14ac:dyDescent="0.25">
      <c r="A181" s="70" t="s">
        <v>474</v>
      </c>
      <c r="B181" s="70" t="s">
        <v>475</v>
      </c>
      <c r="C181" s="71">
        <v>26503294.850000001</v>
      </c>
      <c r="D181" s="71">
        <v>7954.83</v>
      </c>
      <c r="E181" s="71">
        <v>9844.48</v>
      </c>
      <c r="F181" s="71">
        <v>26501405.199999999</v>
      </c>
    </row>
    <row r="182" spans="1:6" x14ac:dyDescent="0.25">
      <c r="A182" s="70" t="s">
        <v>476</v>
      </c>
      <c r="B182" s="70" t="s">
        <v>477</v>
      </c>
      <c r="C182" s="71">
        <v>625584.76</v>
      </c>
      <c r="D182" s="71">
        <v>0</v>
      </c>
      <c r="E182" s="71">
        <v>0</v>
      </c>
      <c r="F182" s="71">
        <v>625584.76</v>
      </c>
    </row>
    <row r="183" spans="1:6" x14ac:dyDescent="0.25">
      <c r="A183" s="70" t="s">
        <v>478</v>
      </c>
      <c r="B183" s="70" t="s">
        <v>479</v>
      </c>
      <c r="C183" s="71">
        <v>26449024.899999999</v>
      </c>
      <c r="D183" s="71">
        <v>0</v>
      </c>
      <c r="E183" s="71">
        <v>0</v>
      </c>
      <c r="F183" s="71">
        <v>26449024.899999999</v>
      </c>
    </row>
    <row r="184" spans="1:6" x14ac:dyDescent="0.25">
      <c r="A184" s="70" t="s">
        <v>480</v>
      </c>
      <c r="B184" s="70" t="s">
        <v>481</v>
      </c>
      <c r="C184" s="71">
        <v>3363761.29</v>
      </c>
      <c r="D184" s="71">
        <v>0</v>
      </c>
      <c r="E184" s="71">
        <v>0</v>
      </c>
      <c r="F184" s="71">
        <v>3363761.29</v>
      </c>
    </row>
    <row r="185" spans="1:6" x14ac:dyDescent="0.25">
      <c r="A185" s="70" t="s">
        <v>482</v>
      </c>
      <c r="B185" s="70" t="s">
        <v>483</v>
      </c>
      <c r="C185" s="71">
        <v>-1520955.43</v>
      </c>
      <c r="D185" s="71">
        <v>73506.92</v>
      </c>
      <c r="E185" s="71">
        <v>128148</v>
      </c>
      <c r="F185" s="71">
        <v>-1575596.51</v>
      </c>
    </row>
    <row r="186" spans="1:6" x14ac:dyDescent="0.25">
      <c r="A186" s="70" t="s">
        <v>484</v>
      </c>
      <c r="B186" s="70" t="s">
        <v>485</v>
      </c>
      <c r="C186" s="71">
        <v>3943.79</v>
      </c>
      <c r="D186" s="71">
        <v>0</v>
      </c>
      <c r="E186" s="71">
        <v>0</v>
      </c>
      <c r="F186" s="71">
        <v>3943.79</v>
      </c>
    </row>
    <row r="187" spans="1:6" x14ac:dyDescent="0.25">
      <c r="A187" s="70" t="s">
        <v>486</v>
      </c>
      <c r="B187" s="70" t="s">
        <v>487</v>
      </c>
      <c r="C187" s="71">
        <v>1039854.46</v>
      </c>
      <c r="D187" s="71">
        <v>0</v>
      </c>
      <c r="E187" s="71">
        <v>0</v>
      </c>
      <c r="F187" s="71">
        <v>1039854.46</v>
      </c>
    </row>
    <row r="188" spans="1:6" x14ac:dyDescent="0.25">
      <c r="A188" s="70" t="s">
        <v>488</v>
      </c>
      <c r="B188" s="70" t="s">
        <v>489</v>
      </c>
      <c r="C188" s="71">
        <v>703103.85</v>
      </c>
      <c r="D188" s="71">
        <v>0</v>
      </c>
      <c r="E188" s="71">
        <v>0</v>
      </c>
      <c r="F188" s="71">
        <v>703103.85</v>
      </c>
    </row>
    <row r="189" spans="1:6" x14ac:dyDescent="0.25">
      <c r="A189" s="70" t="s">
        <v>490</v>
      </c>
      <c r="B189" s="70" t="s">
        <v>491</v>
      </c>
      <c r="C189" s="71">
        <v>117899.05</v>
      </c>
      <c r="D189" s="71">
        <v>0</v>
      </c>
      <c r="E189" s="71">
        <v>0</v>
      </c>
      <c r="F189" s="71">
        <v>117899.05</v>
      </c>
    </row>
    <row r="190" spans="1:6" x14ac:dyDescent="0.25">
      <c r="A190" s="70" t="s">
        <v>492</v>
      </c>
      <c r="B190" s="70" t="s">
        <v>493</v>
      </c>
      <c r="C190" s="71">
        <v>0</v>
      </c>
      <c r="D190" s="71">
        <v>0</v>
      </c>
      <c r="E190" s="71">
        <v>0</v>
      </c>
      <c r="F190" s="71">
        <v>0</v>
      </c>
    </row>
    <row r="191" spans="1:6" x14ac:dyDescent="0.25">
      <c r="A191" s="70" t="s">
        <v>494</v>
      </c>
      <c r="B191" s="70" t="s">
        <v>495</v>
      </c>
      <c r="C191" s="71">
        <v>42527388.670000002</v>
      </c>
      <c r="D191" s="71">
        <v>0</v>
      </c>
      <c r="E191" s="71">
        <v>0</v>
      </c>
      <c r="F191" s="71">
        <v>42527388.670000002</v>
      </c>
    </row>
    <row r="192" spans="1:6" x14ac:dyDescent="0.25">
      <c r="A192" s="70" t="s">
        <v>496</v>
      </c>
      <c r="B192" s="70" t="s">
        <v>497</v>
      </c>
      <c r="C192" s="71">
        <v>8342616.0499999998</v>
      </c>
      <c r="D192" s="71">
        <v>0</v>
      </c>
      <c r="E192" s="71">
        <v>0</v>
      </c>
      <c r="F192" s="71">
        <v>8342616.0499999998</v>
      </c>
    </row>
    <row r="193" spans="1:6" x14ac:dyDescent="0.25">
      <c r="A193" s="70" t="s">
        <v>498</v>
      </c>
      <c r="B193" s="70" t="s">
        <v>499</v>
      </c>
      <c r="C193" s="71">
        <v>-1533408.21</v>
      </c>
      <c r="D193" s="71">
        <v>0</v>
      </c>
      <c r="E193" s="71">
        <v>0</v>
      </c>
      <c r="F193" s="71">
        <v>-1533408.21</v>
      </c>
    </row>
    <row r="194" spans="1:6" x14ac:dyDescent="0.25">
      <c r="A194" s="70" t="s">
        <v>500</v>
      </c>
      <c r="B194" s="70" t="s">
        <v>501</v>
      </c>
      <c r="C194" s="71">
        <v>95235.58</v>
      </c>
      <c r="D194" s="71">
        <v>0</v>
      </c>
      <c r="E194" s="71">
        <v>0</v>
      </c>
      <c r="F194" s="71">
        <v>95235.58</v>
      </c>
    </row>
    <row r="195" spans="1:6" x14ac:dyDescent="0.25">
      <c r="A195" s="70" t="s">
        <v>502</v>
      </c>
      <c r="B195" s="70" t="s">
        <v>503</v>
      </c>
      <c r="C195" s="71">
        <v>15437.53</v>
      </c>
      <c r="D195" s="71">
        <v>0</v>
      </c>
      <c r="E195" s="71">
        <v>0</v>
      </c>
      <c r="F195" s="71">
        <v>15437.53</v>
      </c>
    </row>
    <row r="196" spans="1:6" x14ac:dyDescent="0.25">
      <c r="A196" s="70" t="s">
        <v>504</v>
      </c>
      <c r="B196" s="70" t="s">
        <v>505</v>
      </c>
      <c r="C196" s="71">
        <v>4428710.95</v>
      </c>
      <c r="D196" s="71">
        <v>0</v>
      </c>
      <c r="E196" s="71">
        <v>0</v>
      </c>
      <c r="F196" s="71">
        <v>4428710.95</v>
      </c>
    </row>
    <row r="197" spans="1:6" x14ac:dyDescent="0.25">
      <c r="A197" s="70" t="s">
        <v>506</v>
      </c>
      <c r="B197" s="70" t="s">
        <v>507</v>
      </c>
      <c r="C197" s="71">
        <v>1200373.46</v>
      </c>
      <c r="D197" s="71">
        <v>0</v>
      </c>
      <c r="E197" s="71">
        <v>0</v>
      </c>
      <c r="F197" s="71">
        <v>1200373.46</v>
      </c>
    </row>
    <row r="198" spans="1:6" x14ac:dyDescent="0.25">
      <c r="A198" s="70" t="s">
        <v>508</v>
      </c>
      <c r="B198" s="70" t="s">
        <v>509</v>
      </c>
      <c r="C198" s="71">
        <v>2056569.25</v>
      </c>
      <c r="D198" s="71">
        <v>0</v>
      </c>
      <c r="E198" s="71">
        <v>0</v>
      </c>
      <c r="F198" s="71">
        <v>2056569.25</v>
      </c>
    </row>
    <row r="199" spans="1:6" x14ac:dyDescent="0.25">
      <c r="A199" s="70" t="s">
        <v>510</v>
      </c>
      <c r="B199" s="70" t="s">
        <v>511</v>
      </c>
      <c r="C199" s="71">
        <v>4676058.12</v>
      </c>
      <c r="D199" s="71">
        <v>0</v>
      </c>
      <c r="E199" s="71">
        <v>0</v>
      </c>
      <c r="F199" s="71">
        <v>4676058.12</v>
      </c>
    </row>
    <row r="200" spans="1:6" x14ac:dyDescent="0.25">
      <c r="A200" s="70" t="s">
        <v>512</v>
      </c>
      <c r="B200" s="70" t="s">
        <v>513</v>
      </c>
      <c r="C200" s="71">
        <v>-10946382.189999999</v>
      </c>
      <c r="D200" s="71">
        <v>32505.55</v>
      </c>
      <c r="E200" s="71">
        <v>33000</v>
      </c>
      <c r="F200" s="71">
        <v>-10946876.640000001</v>
      </c>
    </row>
    <row r="201" spans="1:6" x14ac:dyDescent="0.25">
      <c r="A201" s="70" t="s">
        <v>514</v>
      </c>
      <c r="B201" s="70" t="s">
        <v>515</v>
      </c>
      <c r="C201" s="71">
        <v>4425</v>
      </c>
      <c r="D201" s="71">
        <v>0</v>
      </c>
      <c r="E201" s="71">
        <v>0</v>
      </c>
      <c r="F201" s="71">
        <v>4425</v>
      </c>
    </row>
    <row r="202" spans="1:6" x14ac:dyDescent="0.25">
      <c r="A202" s="70" t="s">
        <v>516</v>
      </c>
      <c r="B202" s="70" t="s">
        <v>517</v>
      </c>
      <c r="C202" s="71">
        <v>105102908.84</v>
      </c>
      <c r="D202" s="71">
        <v>0</v>
      </c>
      <c r="E202" s="71">
        <v>0</v>
      </c>
      <c r="F202" s="71">
        <v>105102908.84</v>
      </c>
    </row>
    <row r="203" spans="1:6" x14ac:dyDescent="0.25">
      <c r="A203" s="70" t="s">
        <v>518</v>
      </c>
      <c r="B203" s="70" t="s">
        <v>519</v>
      </c>
      <c r="C203" s="71">
        <v>14407780.140000001</v>
      </c>
      <c r="D203" s="71">
        <v>0</v>
      </c>
      <c r="E203" s="71">
        <v>0</v>
      </c>
      <c r="F203" s="71">
        <v>14407780.140000001</v>
      </c>
    </row>
    <row r="204" spans="1:6" x14ac:dyDescent="0.25">
      <c r="A204" s="70" t="s">
        <v>520</v>
      </c>
      <c r="B204" s="70" t="s">
        <v>521</v>
      </c>
      <c r="C204" s="71">
        <v>235426.52</v>
      </c>
      <c r="D204" s="71">
        <v>0</v>
      </c>
      <c r="E204" s="71">
        <v>0</v>
      </c>
      <c r="F204" s="71">
        <v>235426.52</v>
      </c>
    </row>
    <row r="205" spans="1:6" x14ac:dyDescent="0.25">
      <c r="A205" s="70" t="s">
        <v>522</v>
      </c>
      <c r="B205" s="70" t="s">
        <v>523</v>
      </c>
      <c r="C205" s="71">
        <v>198392.48</v>
      </c>
      <c r="D205" s="71">
        <v>0</v>
      </c>
      <c r="E205" s="71">
        <v>0</v>
      </c>
      <c r="F205" s="71">
        <v>198392.48</v>
      </c>
    </row>
    <row r="206" spans="1:6" x14ac:dyDescent="0.25">
      <c r="A206" s="70" t="s">
        <v>524</v>
      </c>
      <c r="B206" s="70" t="s">
        <v>525</v>
      </c>
      <c r="C206" s="71">
        <v>45612057.920000002</v>
      </c>
      <c r="D206" s="71">
        <v>0</v>
      </c>
      <c r="E206" s="71">
        <v>0</v>
      </c>
      <c r="F206" s="71">
        <v>45612057.920000002</v>
      </c>
    </row>
    <row r="207" spans="1:6" x14ac:dyDescent="0.25">
      <c r="A207" s="70" t="s">
        <v>526</v>
      </c>
      <c r="B207" s="70" t="s">
        <v>527</v>
      </c>
      <c r="C207" s="71">
        <v>27714583.739999998</v>
      </c>
      <c r="D207" s="71">
        <v>0</v>
      </c>
      <c r="E207" s="71">
        <v>0</v>
      </c>
      <c r="F207" s="71">
        <v>27714583.739999998</v>
      </c>
    </row>
    <row r="208" spans="1:6" x14ac:dyDescent="0.25">
      <c r="A208" s="70" t="s">
        <v>528</v>
      </c>
      <c r="B208" s="70" t="s">
        <v>529</v>
      </c>
      <c r="C208" s="71">
        <v>333407.09999999998</v>
      </c>
      <c r="D208" s="71">
        <v>0</v>
      </c>
      <c r="E208" s="71">
        <v>0</v>
      </c>
      <c r="F208" s="71">
        <v>333407.09999999998</v>
      </c>
    </row>
    <row r="209" spans="1:6" x14ac:dyDescent="0.25">
      <c r="A209" s="70" t="s">
        <v>530</v>
      </c>
      <c r="B209" s="70" t="s">
        <v>531</v>
      </c>
      <c r="C209" s="71">
        <v>16574202.199999999</v>
      </c>
      <c r="D209" s="71">
        <v>0</v>
      </c>
      <c r="E209" s="71">
        <v>0</v>
      </c>
      <c r="F209" s="71">
        <v>16574202.199999999</v>
      </c>
    </row>
    <row r="210" spans="1:6" x14ac:dyDescent="0.25">
      <c r="A210" s="70" t="s">
        <v>532</v>
      </c>
      <c r="B210" s="70" t="s">
        <v>533</v>
      </c>
      <c r="C210" s="71">
        <v>0</v>
      </c>
      <c r="D210" s="71">
        <v>0</v>
      </c>
      <c r="E210" s="71">
        <v>0</v>
      </c>
      <c r="F210" s="71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DA61-6CC1-42C5-A2EA-12FDCE3F94CE}">
  <dimension ref="A1:D3"/>
  <sheetViews>
    <sheetView workbookViewId="0">
      <selection activeCell="B11" sqref="B11"/>
    </sheetView>
  </sheetViews>
  <sheetFormatPr baseColWidth="10" defaultRowHeight="15" x14ac:dyDescent="0.25"/>
  <cols>
    <col min="1" max="1" width="15.42578125" style="70" bestFit="1" customWidth="1"/>
    <col min="2" max="2" width="36.42578125" style="70" bestFit="1" customWidth="1"/>
    <col min="3" max="3" width="16.85546875" style="71" bestFit="1" customWidth="1"/>
    <col min="4" max="4" width="14.140625" style="71" bestFit="1" customWidth="1"/>
    <col min="5" max="5" width="13.140625" style="69" bestFit="1" customWidth="1"/>
    <col min="6" max="16384" width="11.42578125" style="69"/>
  </cols>
  <sheetData>
    <row r="1" spans="1:4" x14ac:dyDescent="0.25">
      <c r="A1" s="76" t="s">
        <v>100</v>
      </c>
      <c r="B1" s="76" t="s">
        <v>101</v>
      </c>
      <c r="C1" s="76" t="s">
        <v>102</v>
      </c>
      <c r="D1" s="76" t="s">
        <v>103</v>
      </c>
    </row>
    <row r="2" spans="1:4" x14ac:dyDescent="0.25">
      <c r="A2" s="90" t="s">
        <v>106</v>
      </c>
      <c r="B2" s="90" t="s">
        <v>107</v>
      </c>
      <c r="C2" s="91">
        <v>76270176.680000007</v>
      </c>
      <c r="D2" s="91">
        <v>17000</v>
      </c>
    </row>
    <row r="3" spans="1:4" x14ac:dyDescent="0.25">
      <c r="B3" s="92" t="s">
        <v>543</v>
      </c>
      <c r="C3" s="93"/>
      <c r="D3" s="93">
        <f>SUM(D2)</f>
        <v>17000</v>
      </c>
    </row>
  </sheetData>
  <autoFilter ref="A1:D2" xr:uid="{67C1DA61-6CC1-42C5-A2EA-12FDCE3F94CE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6D4C-5ABA-4DDA-AE1D-B8764A2D2161}">
  <dimension ref="A4:F18"/>
  <sheetViews>
    <sheetView topLeftCell="A7" workbookViewId="0">
      <selection activeCell="F18" sqref="F18"/>
    </sheetView>
  </sheetViews>
  <sheetFormatPr baseColWidth="10" defaultRowHeight="15" x14ac:dyDescent="0.25"/>
  <cols>
    <col min="1" max="1" width="13.42578125" customWidth="1"/>
    <col min="2" max="2" width="19.5703125" customWidth="1"/>
    <col min="3" max="3" width="15.28515625" bestFit="1" customWidth="1"/>
    <col min="4" max="4" width="15.28515625" customWidth="1"/>
    <col min="5" max="5" width="16" customWidth="1"/>
    <col min="6" max="6" width="21.28515625" customWidth="1"/>
  </cols>
  <sheetData>
    <row r="4" spans="1:6" x14ac:dyDescent="0.25">
      <c r="B4" t="s">
        <v>542</v>
      </c>
    </row>
    <row r="5" spans="1:6" x14ac:dyDescent="0.25">
      <c r="B5" t="s">
        <v>108</v>
      </c>
    </row>
    <row r="7" spans="1:6" ht="78.75" x14ac:dyDescent="0.25">
      <c r="A7" s="77" t="s">
        <v>109</v>
      </c>
      <c r="B7" s="78" t="s">
        <v>3</v>
      </c>
      <c r="C7" s="79" t="s">
        <v>110</v>
      </c>
      <c r="D7" s="79" t="s">
        <v>111</v>
      </c>
      <c r="E7" s="80" t="s">
        <v>112</v>
      </c>
      <c r="F7" s="81" t="s">
        <v>113</v>
      </c>
    </row>
    <row r="8" spans="1:6" ht="24" x14ac:dyDescent="0.25">
      <c r="A8" s="59">
        <v>2.1</v>
      </c>
      <c r="B8" s="60" t="s">
        <v>114</v>
      </c>
      <c r="C8" s="61">
        <v>819166965.0065639</v>
      </c>
      <c r="D8" s="61">
        <f>+Consolidado!Q18</f>
        <v>441544998.20999998</v>
      </c>
      <c r="E8" s="62">
        <f>+D8/C13*100</f>
        <v>35.18279985359748</v>
      </c>
      <c r="F8" s="62">
        <f>+D8/C8*100</f>
        <v>53.901709550318834</v>
      </c>
    </row>
    <row r="9" spans="1:6" ht="24" x14ac:dyDescent="0.25">
      <c r="A9" s="59">
        <v>2.2000000000000002</v>
      </c>
      <c r="B9" s="60" t="s">
        <v>115</v>
      </c>
      <c r="C9" s="63">
        <v>241659373.43406287</v>
      </c>
      <c r="D9" s="63">
        <f>+Consolidado!Q24</f>
        <v>111400461.12</v>
      </c>
      <c r="E9" s="62">
        <f>+D9/C13*100</f>
        <v>8.8765134767065348</v>
      </c>
      <c r="F9" s="62">
        <f>+D9/C9*100</f>
        <v>46.098133723083492</v>
      </c>
    </row>
    <row r="10" spans="1:6" ht="24" x14ac:dyDescent="0.25">
      <c r="A10" s="59">
        <v>2.2999999999999998</v>
      </c>
      <c r="B10" s="60" t="s">
        <v>104</v>
      </c>
      <c r="C10" s="63">
        <v>49968788.32</v>
      </c>
      <c r="D10" s="63">
        <f>+Consolidado!Q34</f>
        <v>17919530.630000003</v>
      </c>
      <c r="E10" s="62">
        <f>+D10/C13*100</f>
        <v>1.427848265027456</v>
      </c>
      <c r="F10" s="62">
        <f>+D10/C10*100</f>
        <v>35.86144718027456</v>
      </c>
    </row>
    <row r="11" spans="1:6" ht="24" x14ac:dyDescent="0.25">
      <c r="A11" s="59">
        <v>2.4</v>
      </c>
      <c r="B11" s="60" t="s">
        <v>116</v>
      </c>
      <c r="C11" s="63">
        <v>31062930.0002</v>
      </c>
      <c r="D11" s="63">
        <f>+Consolidado!Q44</f>
        <v>3092119.88</v>
      </c>
      <c r="E11" s="62">
        <f>+D11/C13*100</f>
        <v>0.24638357427305585</v>
      </c>
      <c r="F11" s="62">
        <f>+D11/C11*100</f>
        <v>9.9543728810517589</v>
      </c>
    </row>
    <row r="12" spans="1:6" ht="36" x14ac:dyDescent="0.25">
      <c r="A12" s="59">
        <v>2.6</v>
      </c>
      <c r="B12" s="60" t="s">
        <v>117</v>
      </c>
      <c r="C12" s="64">
        <v>113144387.75</v>
      </c>
      <c r="D12" s="64">
        <f>+Consolidado!Q60</f>
        <v>37629127.950000003</v>
      </c>
      <c r="E12" s="62">
        <f>+D12/C13*100</f>
        <v>2.9983310482448529</v>
      </c>
      <c r="F12" s="62">
        <f>+D12/C12*100</f>
        <v>33.25761772041583</v>
      </c>
    </row>
    <row r="13" spans="1:6" ht="47.25" x14ac:dyDescent="0.25">
      <c r="A13" s="65"/>
      <c r="B13" s="65" t="s">
        <v>92</v>
      </c>
      <c r="C13" s="65">
        <f>+C8+C9+C10+C11+C12</f>
        <v>1255002444.5108268</v>
      </c>
      <c r="D13" s="65">
        <f>+D8+D9+D10+D11+D12</f>
        <v>611586237.78999996</v>
      </c>
      <c r="E13" s="66">
        <f>SUM(E8:E12)</f>
        <v>48.731876217849376</v>
      </c>
      <c r="F13" s="66"/>
    </row>
    <row r="14" spans="1:6" x14ac:dyDescent="0.25">
      <c r="C14" s="67"/>
      <c r="E14" s="10"/>
    </row>
    <row r="15" spans="1:6" x14ac:dyDescent="0.25">
      <c r="C15" s="58"/>
      <c r="D15" s="58"/>
    </row>
    <row r="16" spans="1:6" x14ac:dyDescent="0.25">
      <c r="B16" s="68"/>
    </row>
    <row r="18" spans="2:2" x14ac:dyDescent="0.25">
      <c r="B18" s="6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Consolidado</vt:lpstr>
      <vt:lpstr>Registro contable</vt:lpstr>
      <vt:lpstr>Activo Septiembre</vt:lpstr>
      <vt:lpstr>Resumen</vt:lpstr>
      <vt:lpstr>Consolidado!Área_de_impresión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2022-10-04T16:25:46Z</cp:lastPrinted>
  <dcterms:created xsi:type="dcterms:W3CDTF">2021-10-28T19:47:46Z</dcterms:created>
  <dcterms:modified xsi:type="dcterms:W3CDTF">2022-10-04T18:16:33Z</dcterms:modified>
</cp:coreProperties>
</file>