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\Desktop\Informe Ejecución Presupuesto\Carpeta\PORTAL\2022\1.Enero\"/>
    </mc:Choice>
  </mc:AlternateContent>
  <xr:revisionPtr revIDLastSave="0" documentId="8_{BD57EB63-78CD-45BC-B2D4-E0A9431C9157}" xr6:coauthVersionLast="47" xr6:coauthVersionMax="47" xr10:uidLastSave="{00000000-0000-0000-0000-000000000000}"/>
  <bookViews>
    <workbookView xWindow="480" yWindow="0" windowWidth="20730" windowHeight="10920" xr2:uid="{4A2F460E-624A-4C9F-84CF-636DA257DA57}"/>
  </bookViews>
  <sheets>
    <sheet name="Gastos" sheetId="1" r:id="rId1"/>
    <sheet name="Ingresos" sheetId="2" r:id="rId2"/>
  </sheets>
  <definedNames>
    <definedName name="_xlnm.Print_Area" localSheetId="0">Gastos!$A$1:$Q$127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31" i="1"/>
  <c r="B41" i="1"/>
  <c r="B58" i="1"/>
  <c r="B32" i="1"/>
  <c r="B22" i="1" l="1"/>
  <c r="M23" i="2"/>
  <c r="Q92" i="1"/>
  <c r="Q90" i="1"/>
  <c r="Q89" i="1"/>
  <c r="Q88" i="1"/>
  <c r="Q87" i="1"/>
  <c r="Q86" i="1"/>
  <c r="Q85" i="1"/>
  <c r="Q84" i="1"/>
  <c r="Q83" i="1"/>
  <c r="Q82" i="1"/>
  <c r="Q81" i="1"/>
  <c r="Q79" i="1"/>
  <c r="Q78" i="1"/>
  <c r="Q77" i="1"/>
  <c r="Q76" i="1"/>
  <c r="Q75" i="1"/>
  <c r="Q74" i="1"/>
  <c r="Q73" i="1"/>
  <c r="Q72" i="1"/>
  <c r="Q71" i="1"/>
  <c r="Q70" i="1"/>
  <c r="Q69" i="1"/>
  <c r="Q66" i="1"/>
  <c r="Q65" i="1"/>
  <c r="Q64" i="1"/>
  <c r="Q63" i="1"/>
  <c r="Q62" i="1"/>
  <c r="Q61" i="1"/>
  <c r="Q60" i="1"/>
  <c r="Q59" i="1"/>
  <c r="Q57" i="1"/>
  <c r="Q56" i="1"/>
  <c r="Q55" i="1"/>
  <c r="Q54" i="1"/>
  <c r="Q53" i="1"/>
  <c r="Q52" i="1"/>
  <c r="Q51" i="1"/>
  <c r="Q49" i="1"/>
  <c r="Q48" i="1"/>
  <c r="Q47" i="1"/>
  <c r="Q46" i="1"/>
  <c r="Q45" i="1"/>
  <c r="Q44" i="1"/>
  <c r="Q43" i="1"/>
  <c r="Q41" i="1"/>
  <c r="Q40" i="1"/>
  <c r="Q39" i="1"/>
  <c r="Q38" i="1"/>
  <c r="Q37" i="1"/>
  <c r="Q36" i="1"/>
  <c r="Q35" i="1"/>
  <c r="Q34" i="1"/>
  <c r="Q33" i="1"/>
  <c r="Q31" i="1"/>
  <c r="Q30" i="1"/>
  <c r="Q28" i="1"/>
  <c r="Q27" i="1"/>
  <c r="Q26" i="1"/>
  <c r="Q25" i="1"/>
  <c r="Q24" i="1"/>
  <c r="Q23" i="1"/>
  <c r="Q21" i="1"/>
  <c r="Q20" i="1"/>
  <c r="Q18" i="1"/>
  <c r="Q17" i="1"/>
  <c r="P58" i="1" l="1"/>
  <c r="P42" i="1"/>
  <c r="P32" i="1"/>
  <c r="P22" i="1"/>
  <c r="P16" i="1"/>
  <c r="O58" i="1"/>
  <c r="O42" i="1"/>
  <c r="O32" i="1"/>
  <c r="O22" i="1"/>
  <c r="O16" i="1"/>
  <c r="P80" i="1" l="1"/>
  <c r="P93" i="1" s="1"/>
  <c r="N58" i="1" l="1"/>
  <c r="N42" i="1"/>
  <c r="N32" i="1"/>
  <c r="N22" i="1"/>
  <c r="N16" i="1"/>
  <c r="C58" i="1"/>
  <c r="C42" i="1"/>
  <c r="C32" i="1"/>
  <c r="C22" i="1"/>
  <c r="C16" i="1"/>
  <c r="B16" i="1"/>
  <c r="B80" i="1" s="1"/>
  <c r="O91" i="1"/>
  <c r="N91" i="1"/>
  <c r="M91" i="1"/>
  <c r="L91" i="1"/>
  <c r="K91" i="1"/>
  <c r="J91" i="1"/>
  <c r="I91" i="1"/>
  <c r="H91" i="1"/>
  <c r="G91" i="1"/>
  <c r="F91" i="1"/>
  <c r="E91" i="1"/>
  <c r="B76" i="1"/>
  <c r="B73" i="1"/>
  <c r="O68" i="1"/>
  <c r="O80" i="1" s="1"/>
  <c r="O93" i="1" s="1"/>
  <c r="N68" i="1"/>
  <c r="M68" i="1"/>
  <c r="L68" i="1"/>
  <c r="K68" i="1"/>
  <c r="J68" i="1"/>
  <c r="I68" i="1"/>
  <c r="H68" i="1"/>
  <c r="G68" i="1"/>
  <c r="F68" i="1"/>
  <c r="E68" i="1"/>
  <c r="B68" i="1"/>
  <c r="M58" i="1"/>
  <c r="L58" i="1"/>
  <c r="K58" i="1"/>
  <c r="J58" i="1"/>
  <c r="I58" i="1"/>
  <c r="H58" i="1"/>
  <c r="G58" i="1"/>
  <c r="F58" i="1"/>
  <c r="O50" i="1"/>
  <c r="N50" i="1"/>
  <c r="M50" i="1"/>
  <c r="K50" i="1"/>
  <c r="J50" i="1"/>
  <c r="I50" i="1"/>
  <c r="H50" i="1"/>
  <c r="G50" i="1"/>
  <c r="F50" i="1"/>
  <c r="E50" i="1"/>
  <c r="Q50" i="1" s="1"/>
  <c r="B50" i="1"/>
  <c r="M42" i="1"/>
  <c r="L42" i="1"/>
  <c r="K42" i="1"/>
  <c r="J42" i="1"/>
  <c r="I42" i="1"/>
  <c r="H42" i="1"/>
  <c r="G42" i="1"/>
  <c r="F42" i="1"/>
  <c r="E42" i="1"/>
  <c r="B42" i="1"/>
  <c r="M32" i="1"/>
  <c r="L32" i="1"/>
  <c r="K32" i="1"/>
  <c r="J32" i="1"/>
  <c r="I32" i="1"/>
  <c r="H32" i="1"/>
  <c r="G32" i="1"/>
  <c r="F32" i="1"/>
  <c r="E32" i="1"/>
  <c r="Q29" i="1"/>
  <c r="M22" i="1"/>
  <c r="K22" i="1"/>
  <c r="J22" i="1"/>
  <c r="I22" i="1"/>
  <c r="H22" i="1"/>
  <c r="G22" i="1"/>
  <c r="F22" i="1"/>
  <c r="E22" i="1"/>
  <c r="G16" i="1"/>
  <c r="M16" i="1"/>
  <c r="L16" i="1"/>
  <c r="K16" i="1"/>
  <c r="J16" i="1"/>
  <c r="I16" i="1"/>
  <c r="H16" i="1"/>
  <c r="E16" i="1"/>
  <c r="Q32" i="1" l="1"/>
  <c r="E67" i="1"/>
  <c r="Q68" i="1"/>
  <c r="Q91" i="1"/>
  <c r="Q42" i="1"/>
  <c r="Q19" i="1"/>
  <c r="N80" i="1"/>
  <c r="N93" i="1" s="1"/>
  <c r="L22" i="1"/>
  <c r="Q22" i="1" s="1"/>
  <c r="H80" i="1"/>
  <c r="H93" i="1" s="1"/>
  <c r="B93" i="1"/>
  <c r="C80" i="1"/>
  <c r="I80" i="1"/>
  <c r="I93" i="1" s="1"/>
  <c r="M80" i="1"/>
  <c r="J80" i="1"/>
  <c r="J93" i="1" s="1"/>
  <c r="K80" i="1"/>
  <c r="K93" i="1" s="1"/>
  <c r="G80" i="1"/>
  <c r="G93" i="1" s="1"/>
  <c r="F16" i="1"/>
  <c r="Q16" i="1" s="1"/>
  <c r="L80" i="1" l="1"/>
  <c r="L93" i="1" s="1"/>
  <c r="E58" i="1"/>
  <c r="Q67" i="1"/>
  <c r="F80" i="1"/>
  <c r="F93" i="1" s="1"/>
  <c r="M93" i="1"/>
  <c r="C93" i="1"/>
  <c r="Q58" i="1" l="1"/>
  <c r="E80" i="1"/>
  <c r="Q80" i="1" s="1"/>
  <c r="E93" i="1"/>
  <c r="Q93" i="1" s="1"/>
</calcChain>
</file>

<file path=xl/sharedStrings.xml><?xml version="1.0" encoding="utf-8"?>
<sst xmlns="http://schemas.openxmlformats.org/spreadsheetml/2006/main" count="182" uniqueCount="139">
  <si>
    <t>SUPERINTENDENCIA DE ELECTRICIDAD</t>
  </si>
  <si>
    <t xml:space="preserve">Ejecución de Gastos y Aplicaciones Financieras </t>
  </si>
  <si>
    <t>En RD$</t>
  </si>
  <si>
    <t>Detalle</t>
  </si>
  <si>
    <t>Presupueto Formulado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</si>
  <si>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</si>
  <si>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</si>
  <si>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</si>
  <si>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</si>
  <si>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</si>
  <si>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</si>
  <si>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</si>
  <si>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</si>
  <si>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</si>
  <si>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</si>
  <si>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</si>
  <si>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</si>
  <si>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</si>
  <si>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</si>
  <si>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</si>
  <si>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</si>
  <si>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</si>
  <si>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</si>
  <si>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</si>
  <si>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</si>
  <si>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</si>
  <si>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</si>
  <si>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</si>
  <si>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</si>
  <si>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</si>
  <si>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</si>
  <si>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</si>
  <si>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</si>
  <si>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</si>
  <si>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</si>
  <si>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</si>
  <si>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</si>
  <si>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</si>
  <si>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</si>
  <si>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</si>
  <si>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</si>
  <si>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</si>
  <si>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</si>
  <si>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</si>
  <si>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</si>
  <si>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</si>
  <si>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</si>
  <si>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</si>
  <si>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</si>
  <si>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</si>
  <si>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</si>
  <si>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</si>
  <si>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</si>
  <si>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</si>
  <si>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</si>
  <si>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</si>
  <si>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</si>
  <si>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</si>
  <si>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</si>
  <si>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</si>
  <si>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</si>
  <si>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</si>
  <si>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</si>
  <si>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</si>
  <si>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</si>
  <si>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</si>
  <si>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</si>
  <si>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</si>
  <si>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</si>
  <si>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</si>
  <si>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</si>
  <si>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</si>
  <si>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</si>
  <si>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</si>
  <si>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</si>
  <si>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</si>
  <si>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</si>
  <si>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</si>
  <si>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</si>
  <si>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</si>
  <si>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</si>
  <si>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</si>
  <si>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</si>
  <si>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</si>
  <si>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</si>
  <si>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</si>
  <si>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</si>
  <si>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</si>
  <si>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</si>
  <si>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</si>
  <si>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</si>
  <si>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</si>
  <si>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</si>
  <si>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</si>
  <si>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 y Dynamics</t>
  </si>
  <si>
    <t>Presupuesto Modificado</t>
  </si>
  <si>
    <t>Gastos devengados</t>
  </si>
  <si>
    <t xml:space="preserve">Total </t>
  </si>
  <si>
    <t>_______________________________________                                                                                                           _____________________________________________</t>
  </si>
  <si>
    <t xml:space="preserve">Informe  de ingresos </t>
  </si>
  <si>
    <t>Partida Fondo General</t>
  </si>
  <si>
    <t xml:space="preserve">Capitulo </t>
  </si>
  <si>
    <t>Subcapitulo</t>
  </si>
  <si>
    <t>UE</t>
  </si>
  <si>
    <t>Fuente Financiamiento</t>
  </si>
  <si>
    <t>Fuente Especifica</t>
  </si>
  <si>
    <t>Org. Financiador</t>
  </si>
  <si>
    <t>Inst. Otorgante</t>
  </si>
  <si>
    <t>Cuenta de Ingreso</t>
  </si>
  <si>
    <t>01</t>
  </si>
  <si>
    <t>0001</t>
  </si>
  <si>
    <t>0100</t>
  </si>
  <si>
    <t>0222</t>
  </si>
  <si>
    <t>1.4.1.2.01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</si>
  <si>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</si>
  <si>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</si>
  <si>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</si>
  <si>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</si>
  <si>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</si>
  <si>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</si>
  <si>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</si>
  <si>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</si>
  <si>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</si>
  <si>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</si>
  <si>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</si>
  <si>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</t>
  </si>
  <si>
    <t>Partida Fondos Propios</t>
  </si>
  <si>
    <t>9995</t>
  </si>
  <si>
    <t>0000</t>
  </si>
  <si>
    <t>1.5.1.2.06</t>
  </si>
  <si>
    <t xml:space="preserve">TOTAL </t>
  </si>
  <si>
    <t xml:space="preserve">Amarilis Abreu Marte </t>
  </si>
  <si>
    <t>Jose Ramon Cepeda Castellanos</t>
  </si>
  <si>
    <t>Enc. Ejecución Presupuestaria</t>
  </si>
  <si>
    <t>Directora Administrativa Financiera</t>
  </si>
  <si>
    <t>Año 2022</t>
  </si>
  <si>
    <t>Fecha de registro: hasta el 31 de enero 2022</t>
  </si>
  <si>
    <t>Jose R. Cepeda Castellanos                                                  Amarilis Abreu Marte</t>
  </si>
  <si>
    <t xml:space="preserve">                         Director Administrativo Financiero                                    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</si>
</sst>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164" fontId="0" fillId="0" borderId="0" xfId="0" applyNumberForma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5" fontId="0" fillId="0" borderId="0" xfId="0" applyNumberFormat="1"/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43" fontId="5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7" borderId="6" xfId="1" applyFont="1" applyFill="1" applyBorder="1" applyAlignment="1">
      <alignment horizontal="right"/>
    </xf>
    <xf numFmtId="43" fontId="8" fillId="7" borderId="0" xfId="1" applyFont="1" applyFill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43" fontId="6" fillId="6" borderId="6" xfId="1" applyFont="1" applyFill="1" applyBorder="1" applyAlignment="1">
      <alignment horizontal="right"/>
    </xf>
    <xf numFmtId="43" fontId="6" fillId="8" borderId="0" xfId="1" applyFont="1" applyFill="1" applyBorder="1" applyAlignment="1">
      <alignment horizontal="right"/>
    </xf>
    <xf numFmtId="37" fontId="5" fillId="0" borderId="0" xfId="1" applyNumberFormat="1" applyFont="1" applyBorder="1" applyAlignment="1">
      <alignment horizontal="right"/>
    </xf>
    <xf numFmtId="37" fontId="6" fillId="0" borderId="0" xfId="1" applyNumberFormat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3" fontId="9" fillId="0" borderId="0" xfId="1" applyFont="1" applyBorder="1" applyAlignment="1">
      <alignment horizontal="right"/>
    </xf>
    <xf numFmtId="43" fontId="7" fillId="0" borderId="0" xfId="1" applyFont="1" applyAlignment="1">
      <alignment horizontal="center"/>
    </xf>
    <xf numFmtId="17" fontId="7" fillId="0" borderId="0" xfId="1" applyNumberFormat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6" fillId="0" borderId="0" xfId="1" applyFont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_);\(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70445</xdr:rowOff>
    </xdr:from>
    <xdr:to>
      <xdr:col>4</xdr:col>
      <xdr:colOff>280748</xdr:colOff>
      <xdr:row>8</xdr:row>
      <xdr:rowOff>27214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5"/>
          <a:ext cx="6361667" cy="158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38100</xdr:rowOff>
    </xdr:from>
    <xdr:to>
      <xdr:col>2</xdr:col>
      <xdr:colOff>1057275</xdr:colOff>
      <xdr:row>5</xdr:row>
      <xdr:rowOff>152400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F90ED58C-5979-4911-B38C-5BCDDE58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5775" y="38100"/>
          <a:ext cx="27336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3F2D78-3AA1-458C-918E-6542B947FF95}" name="Tabla14" displayName="Tabla14" ref="A12:H13" totalsRowShown="0" headerRowDxfId="19" dataDxfId="18" headerRowCellStyle="Millares" dataCellStyle="Millares">
  <tableColumns count="8">
    <tableColumn id="1" xr3:uid="{A580E787-CC3B-4D18-8BBB-DC0D0C412DF7}" name="Capitulo " dataDxfId="17" dataCellStyle="Millares"/>
    <tableColumn id="2" xr3:uid="{A493D92A-A35D-48DF-BF36-BB9D9B317400}" name="Subcapitulo" dataDxfId="16" dataCellStyle="Millares"/>
    <tableColumn id="3" xr3:uid="{D8BD83A4-0BE3-48E3-BDED-7E561727EF9C}" name="UE" dataDxfId="15" dataCellStyle="Millares"/>
    <tableColumn id="4" xr3:uid="{D1DFED16-2F74-49B6-8BA3-F1E26665180A}" name="Fuente Financiamiento" dataDxfId="14" dataCellStyle="Millares"/>
    <tableColumn id="5" xr3:uid="{50F3598D-3345-4081-A5C0-8E916DD1F1AC}" name="Fuente Especifica" dataDxfId="13" dataCellStyle="Millares"/>
    <tableColumn id="6" xr3:uid="{51D97EF3-042D-40E2-87E6-9FE3A018B129}" name="Org. Financiador" dataDxfId="12" dataCellStyle="Millares"/>
    <tableColumn id="7" xr3:uid="{3495E4C9-4FA2-4317-9960-8F101B8A6AF7}" name="Inst. Otorgante" dataDxfId="11" dataCellStyle="Millares"/>
    <tableColumn id="8" xr3:uid="{E2055AB2-01AE-4BFB-AA84-F6E532B3CFBB}" name="Cuenta de Ingreso" dataDxfId="10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118F3-A9A4-496D-AD46-71AD8B23887F}" name="Tabla135" displayName="Tabla135" ref="A19:H20" totalsRowShown="0" headerRowDxfId="9" dataDxfId="8" headerRowCellStyle="Millares" dataCellStyle="Millares">
  <tableColumns count="8">
    <tableColumn id="1" xr3:uid="{B3E7E2D3-F4EB-4467-8FB8-1C9070C6FBB7}" name="Capitulo " dataDxfId="7" dataCellStyle="Millares"/>
    <tableColumn id="2" xr3:uid="{F9C36B0D-392F-4B4E-BADF-A1FBE6104422}" name="Subcapitulo" dataDxfId="6" dataCellStyle="Millares"/>
    <tableColumn id="3" xr3:uid="{78C76212-D1B0-47DC-A8EF-DCBE02C39EE0}" name="UE" dataDxfId="5" dataCellStyle="Millares"/>
    <tableColumn id="4" xr3:uid="{59B9E99C-2C2B-4E70-8908-381BC6C848EB}" name="Fuente Financiamiento" dataDxfId="4" dataCellStyle="Millares"/>
    <tableColumn id="5" xr3:uid="{DF0DD8FC-4F02-4A88-A930-3717F1112FDF}" name="Fuente Especifica" dataDxfId="3" dataCellStyle="Millares"/>
    <tableColumn id="6" xr3:uid="{84162A69-2E57-4150-8A0D-8B78928D938E}" name="Org. Financiador" dataDxfId="2" dataCellStyle="Millares"/>
    <tableColumn id="7" xr3:uid="{43356B37-DBD1-49B9-9BC4-7753391785B9}" name="Inst. Otorgante" dataDxfId="1" dataCellStyle="Millares"/>
    <tableColumn id="8" xr3:uid="{B3CFAF58-F9C1-4401-999B-145EEF919213}" name="Cuenta de Ingres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38"/>
  <sheetViews>
    <sheetView tabSelected="1" zoomScale="85" zoomScaleNormal="85" zoomScaleSheetLayoutView="55" workbookViewId="0">
      <selection activeCell="A12" sqref="A12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5" width="22" customWidth="1"/>
    <col min="6" max="6" width="20.7109375" hidden="1" customWidth="1"/>
    <col min="7" max="7" width="21.140625" hidden="1" customWidth="1"/>
    <col min="8" max="8" width="21.28515625" hidden="1" customWidth="1"/>
    <col min="9" max="9" width="21.5703125" hidden="1" customWidth="1"/>
    <col min="10" max="12" width="21.140625" hidden="1" customWidth="1"/>
    <col min="13" max="13" width="23" hidden="1" customWidth="1"/>
    <col min="14" max="14" width="20.7109375" hidden="1" customWidth="1"/>
    <col min="15" max="15" width="21" hidden="1" customWidth="1"/>
    <col min="16" max="16" width="23.7109375" hidden="1" customWidth="1"/>
    <col min="17" max="17" width="25.140625" style="51" customWidth="1"/>
    <col min="18" max="18" width="2.7109375" style="1" customWidth="1"/>
    <col min="19" max="19" width="15.85546875" bestFit="1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70"/>
      <c r="B1" s="70"/>
      <c r="D1"/>
    </row>
    <row r="2" spans="1:31" x14ac:dyDescent="0.25">
      <c r="A2" s="70"/>
      <c r="B2" s="70"/>
      <c r="D2"/>
      <c r="R2" s="2"/>
    </row>
    <row r="3" spans="1:31" x14ac:dyDescent="0.25">
      <c r="A3" s="70"/>
      <c r="B3" s="70"/>
      <c r="D3"/>
      <c r="R3" s="2"/>
    </row>
    <row r="4" spans="1:31" x14ac:dyDescent="0.25">
      <c r="A4" s="70"/>
      <c r="B4" s="70"/>
      <c r="D4"/>
      <c r="R4" s="2"/>
    </row>
    <row r="5" spans="1:31" x14ac:dyDescent="0.25">
      <c r="A5" s="70"/>
      <c r="B5" s="70"/>
      <c r="D5"/>
      <c r="R5" s="2"/>
    </row>
    <row r="6" spans="1:31" x14ac:dyDescent="0.25">
      <c r="A6" s="70"/>
      <c r="B6" s="70"/>
      <c r="D6"/>
      <c r="R6" s="2"/>
    </row>
    <row r="7" spans="1:31" ht="18.7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2"/>
      <c r="T7" s="3"/>
    </row>
    <row r="8" spans="1:31" ht="18.75" x14ac:dyDescent="0.3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2"/>
      <c r="T8" s="4"/>
    </row>
    <row r="9" spans="1:31" ht="15.75" x14ac:dyDescent="0.25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2"/>
      <c r="T9" s="4"/>
    </row>
    <row r="10" spans="1:31" ht="15.75" x14ac:dyDescent="0.25">
      <c r="A10" s="73" t="s">
        <v>135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2"/>
      <c r="T10" s="4"/>
    </row>
    <row r="11" spans="1:31" x14ac:dyDescent="0.25">
      <c r="A11" s="74" t="s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2"/>
      <c r="T11" s="4"/>
    </row>
    <row r="12" spans="1:31" x14ac:dyDescent="0.25">
      <c r="D12"/>
      <c r="R12" s="2"/>
      <c r="T12" s="4"/>
    </row>
    <row r="13" spans="1:31" ht="15" customHeight="1" x14ac:dyDescent="0.25">
      <c r="A13" s="5"/>
      <c r="B13" s="6"/>
      <c r="C13" s="50"/>
      <c r="D13"/>
      <c r="E13" s="75" t="s">
        <v>96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2"/>
      <c r="T13" s="4"/>
    </row>
    <row r="14" spans="1:31" ht="31.5" x14ac:dyDescent="0.25">
      <c r="A14" s="7" t="s">
        <v>3</v>
      </c>
      <c r="B14" s="8" t="s">
        <v>4</v>
      </c>
      <c r="C14" s="8" t="s">
        <v>95</v>
      </c>
      <c r="D14" s="9"/>
      <c r="E14" s="8" t="s">
        <v>5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8" t="s">
        <v>11</v>
      </c>
      <c r="L14" s="8" t="s">
        <v>12</v>
      </c>
      <c r="M14" s="8" t="s">
        <v>13</v>
      </c>
      <c r="N14" s="8" t="s">
        <v>14</v>
      </c>
      <c r="O14" s="8" t="s">
        <v>15</v>
      </c>
      <c r="P14" s="8" t="s">
        <v>16</v>
      </c>
      <c r="Q14" s="52" t="s">
        <v>97</v>
      </c>
      <c r="R14" s="9"/>
      <c r="AD14" s="10"/>
      <c r="AE14" s="10"/>
    </row>
    <row r="15" spans="1:31" ht="24.95" customHeight="1" x14ac:dyDescent="0.25">
      <c r="A15" s="11" t="s">
        <v>17</v>
      </c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24.95" customHeight="1" x14ac:dyDescent="0.25">
      <c r="A16" s="15" t="s">
        <v>18</v>
      </c>
      <c r="B16" s="16">
        <f>+B17+B18+B19+B20+B21</f>
        <v>819166964</v>
      </c>
      <c r="C16" s="17">
        <f>+C17+C18+C19+C20+C21</f>
        <v>0</v>
      </c>
      <c r="D16" s="18"/>
      <c r="E16" s="19">
        <f>+E17+E18+E19+E21+E20</f>
        <v>42150271.850000001</v>
      </c>
      <c r="F16" s="19">
        <f>+F17+F18+F19+F21+F20</f>
        <v>0</v>
      </c>
      <c r="G16" s="19">
        <f>+G17+G18+G19+G21+G20</f>
        <v>0</v>
      </c>
      <c r="H16" s="19">
        <f>+H17+H18+H19+H21+H20</f>
        <v>0</v>
      </c>
      <c r="I16" s="19">
        <f>+I17+I18+I19+I21+I20</f>
        <v>0</v>
      </c>
      <c r="J16" s="20">
        <f t="shared" ref="J16:P16" si="0">+J17+J18+J19+J21+J20</f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>+E16+F16+G16+H16+I16+J16+K16+L16+M16+N16+O16+P16</f>
        <v>42150271.850000001</v>
      </c>
      <c r="R16" s="18"/>
      <c r="V16" s="21"/>
    </row>
    <row r="17" spans="1:20" ht="24.95" customHeight="1" x14ac:dyDescent="0.25">
      <c r="A17" s="22" t="s">
        <v>19</v>
      </c>
      <c r="B17" s="23">
        <v>613114010</v>
      </c>
      <c r="C17" s="24"/>
      <c r="D17" s="25"/>
      <c r="E17" s="2">
        <v>33147090.850000001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ref="Q17:Q80" si="1">+E17+F17+G17+H17+I17+J17+K17+L17+M17+N17+O17+P17</f>
        <v>33147090.850000001</v>
      </c>
      <c r="R17" s="25"/>
      <c r="S17" s="2"/>
      <c r="T17" s="2"/>
    </row>
    <row r="18" spans="1:20" ht="24.95" customHeight="1" x14ac:dyDescent="0.25">
      <c r="A18" s="22" t="s">
        <v>20</v>
      </c>
      <c r="B18" s="23">
        <v>25670021</v>
      </c>
      <c r="C18" s="24"/>
      <c r="D18" s="25"/>
      <c r="E18" s="2">
        <f>3344379+800000+175900</f>
        <v>4320279</v>
      </c>
      <c r="F18" s="14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1"/>
        <v>4320279</v>
      </c>
      <c r="R18" s="25"/>
      <c r="S18" s="2"/>
      <c r="T18" s="2"/>
    </row>
    <row r="19" spans="1:20" ht="24.95" customHeight="1" x14ac:dyDescent="0.25">
      <c r="A19" s="22" t="s">
        <v>21</v>
      </c>
      <c r="B19" s="23">
        <v>0</v>
      </c>
      <c r="C19" s="24"/>
      <c r="D19" s="25"/>
      <c r="E19" s="2">
        <v>0</v>
      </c>
      <c r="F19" s="14"/>
      <c r="G19" s="14"/>
      <c r="H19" s="2"/>
      <c r="I19" s="2"/>
      <c r="J19" s="14"/>
      <c r="K19" s="14"/>
      <c r="L19" s="14"/>
      <c r="M19" s="14"/>
      <c r="N19" s="14"/>
      <c r="O19" s="14"/>
      <c r="P19" s="14"/>
      <c r="Q19" s="14">
        <f t="shared" si="1"/>
        <v>0</v>
      </c>
      <c r="R19" s="25"/>
    </row>
    <row r="20" spans="1:20" ht="24.95" customHeight="1" x14ac:dyDescent="0.25">
      <c r="A20" s="22" t="s">
        <v>22</v>
      </c>
      <c r="B20" s="23">
        <v>115587862</v>
      </c>
      <c r="C20" s="24"/>
      <c r="D20" s="25"/>
      <c r="E20" s="2"/>
      <c r="F20" s="14"/>
      <c r="G20" s="14"/>
      <c r="H20" s="2"/>
      <c r="I20" s="2"/>
      <c r="J20" s="26"/>
      <c r="K20" s="14"/>
      <c r="L20" s="14"/>
      <c r="N20" s="14"/>
      <c r="O20" s="14"/>
      <c r="P20" s="14"/>
      <c r="Q20" s="14">
        <f t="shared" si="1"/>
        <v>0</v>
      </c>
      <c r="R20" s="25"/>
      <c r="S20" s="10"/>
    </row>
    <row r="21" spans="1:20" ht="24.95" customHeight="1" x14ac:dyDescent="0.25">
      <c r="A21" s="22" t="s">
        <v>23</v>
      </c>
      <c r="B21" s="23">
        <v>64795071</v>
      </c>
      <c r="C21" s="24"/>
      <c r="D21" s="25"/>
      <c r="E21" s="2">
        <v>4682902</v>
      </c>
      <c r="F21" s="14"/>
      <c r="G21" s="14"/>
      <c r="H21" s="2"/>
      <c r="I21" s="2"/>
      <c r="J21" s="14"/>
      <c r="K21" s="14"/>
      <c r="L21" s="14"/>
      <c r="M21" s="27"/>
      <c r="N21" s="14"/>
      <c r="O21" s="14"/>
      <c r="P21" s="14"/>
      <c r="Q21" s="14">
        <f t="shared" si="1"/>
        <v>4682902</v>
      </c>
      <c r="R21" s="25"/>
    </row>
    <row r="22" spans="1:20" ht="24.95" customHeight="1" x14ac:dyDescent="0.25">
      <c r="A22" s="15" t="s">
        <v>24</v>
      </c>
      <c r="B22" s="28">
        <f>+B23+B24+B25+B26+B27+B28+B29+B30+B31</f>
        <v>240118553</v>
      </c>
      <c r="C22" s="17">
        <f>+C23+C24+C25+C26+C27+C28+C29+C30+C31</f>
        <v>0</v>
      </c>
      <c r="D22" s="29"/>
      <c r="E22" s="19">
        <f>+E23+E24+E25+E26+E27+E28+E29+E30+E31</f>
        <v>7817955.3399999999</v>
      </c>
      <c r="F22" s="19">
        <f t="shared" ref="F22:N22" si="2">+F23+F24+F25+F26+F27+F28+F29+F30+F31</f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53">
        <f t="shared" si="2"/>
        <v>0</v>
      </c>
      <c r="N22" s="53">
        <f t="shared" si="2"/>
        <v>0</v>
      </c>
      <c r="O22" s="53">
        <f>+O23+O24+O25+O26+O27+O28+O29+O30+O31</f>
        <v>0</v>
      </c>
      <c r="P22" s="53">
        <f>+P23+P24+P25+P26+P27+P28+P29+P30+P31</f>
        <v>0</v>
      </c>
      <c r="Q22" s="53">
        <f t="shared" si="1"/>
        <v>7817955.3399999999</v>
      </c>
      <c r="R22" s="29"/>
    </row>
    <row r="23" spans="1:20" ht="24.95" customHeight="1" x14ac:dyDescent="0.25">
      <c r="A23" s="22" t="s">
        <v>25</v>
      </c>
      <c r="B23" s="23">
        <v>22849976</v>
      </c>
      <c r="C23" s="24"/>
      <c r="D23" s="25"/>
      <c r="E23" s="2">
        <v>1406886.34</v>
      </c>
      <c r="F23" s="14"/>
      <c r="G23" s="14"/>
      <c r="H23" s="2"/>
      <c r="I23" s="2"/>
      <c r="J23" s="14"/>
      <c r="K23" s="14"/>
      <c r="L23" s="14"/>
      <c r="M23" s="14"/>
      <c r="N23" s="14"/>
      <c r="O23" s="14"/>
      <c r="P23" s="14"/>
      <c r="Q23" s="14">
        <f t="shared" si="1"/>
        <v>1406886.34</v>
      </c>
      <c r="R23" s="25"/>
    </row>
    <row r="24" spans="1:20" ht="24.95" customHeight="1" x14ac:dyDescent="0.25">
      <c r="A24" s="22" t="s">
        <v>26</v>
      </c>
      <c r="B24" s="23">
        <v>14250428</v>
      </c>
      <c r="C24" s="24"/>
      <c r="D24" s="25"/>
      <c r="E24" s="14">
        <v>220872</v>
      </c>
      <c r="F24" s="14"/>
      <c r="G24" s="14"/>
      <c r="H24" s="2"/>
      <c r="I24" s="2"/>
      <c r="J24" s="14"/>
      <c r="K24" s="14"/>
      <c r="L24" s="14"/>
      <c r="M24" s="14"/>
      <c r="N24" s="14"/>
      <c r="O24" s="14"/>
      <c r="P24" s="14"/>
      <c r="Q24" s="14">
        <f t="shared" si="1"/>
        <v>220872</v>
      </c>
      <c r="R24" s="25"/>
    </row>
    <row r="25" spans="1:20" ht="24.95" customHeight="1" x14ac:dyDescent="0.25">
      <c r="A25" s="22" t="s">
        <v>27</v>
      </c>
      <c r="B25" s="23">
        <v>9300000</v>
      </c>
      <c r="C25" s="24"/>
      <c r="D25" s="25"/>
      <c r="E25" s="2">
        <v>106855</v>
      </c>
      <c r="F25" s="14"/>
      <c r="G25" s="14"/>
      <c r="H25" s="2"/>
      <c r="I25" s="2"/>
      <c r="J25" s="14"/>
      <c r="K25" s="14"/>
      <c r="L25" s="14"/>
      <c r="M25" s="14"/>
      <c r="N25" s="14"/>
      <c r="O25" s="14"/>
      <c r="P25" s="14"/>
      <c r="Q25" s="14">
        <f t="shared" si="1"/>
        <v>106855</v>
      </c>
      <c r="R25" s="25"/>
    </row>
    <row r="26" spans="1:20" ht="24.95" customHeight="1" x14ac:dyDescent="0.25">
      <c r="A26" s="22" t="s">
        <v>28</v>
      </c>
      <c r="B26" s="23">
        <v>3350000</v>
      </c>
      <c r="C26" s="24"/>
      <c r="D26" s="25"/>
      <c r="E26" s="2">
        <v>53955</v>
      </c>
      <c r="F26" s="14"/>
      <c r="G26" s="14"/>
      <c r="H26" s="2"/>
      <c r="I26" s="2"/>
      <c r="J26" s="14"/>
      <c r="K26" s="14"/>
      <c r="L26" s="14"/>
      <c r="M26" s="14"/>
      <c r="N26" s="14"/>
      <c r="O26" s="14"/>
      <c r="P26" s="14"/>
      <c r="Q26" s="14">
        <f t="shared" si="1"/>
        <v>53955</v>
      </c>
      <c r="R26" s="25"/>
    </row>
    <row r="27" spans="1:20" ht="24.95" customHeight="1" x14ac:dyDescent="0.25">
      <c r="A27" s="22" t="s">
        <v>29</v>
      </c>
      <c r="B27" s="23">
        <v>30001460</v>
      </c>
      <c r="C27" s="24"/>
      <c r="D27" s="25"/>
      <c r="E27" s="2">
        <v>2078963</v>
      </c>
      <c r="F27" s="14"/>
      <c r="G27" s="14"/>
      <c r="H27" s="2"/>
      <c r="I27" s="2"/>
      <c r="J27" s="14"/>
      <c r="K27" s="14"/>
      <c r="L27" s="14"/>
      <c r="M27" s="14"/>
      <c r="N27" s="14"/>
      <c r="O27" s="14"/>
      <c r="P27" s="14"/>
      <c r="Q27" s="14">
        <f t="shared" si="1"/>
        <v>2078963</v>
      </c>
      <c r="R27" s="25"/>
    </row>
    <row r="28" spans="1:20" ht="24.95" customHeight="1" x14ac:dyDescent="0.25">
      <c r="A28" s="22" t="s">
        <v>30</v>
      </c>
      <c r="B28" s="23">
        <v>48018000</v>
      </c>
      <c r="C28" s="24"/>
      <c r="D28" s="25"/>
      <c r="E28" s="2">
        <v>2715626</v>
      </c>
      <c r="F28" s="14"/>
      <c r="G28" s="14"/>
      <c r="H28" s="2"/>
      <c r="I28" s="2"/>
      <c r="J28" s="14"/>
      <c r="K28" s="14"/>
      <c r="L28" s="14"/>
      <c r="M28" s="14"/>
      <c r="N28" s="14"/>
      <c r="O28" s="14"/>
      <c r="P28" s="14"/>
      <c r="Q28" s="14">
        <f t="shared" si="1"/>
        <v>2715626</v>
      </c>
      <c r="R28" s="25"/>
    </row>
    <row r="29" spans="1:20" ht="39.75" customHeight="1" x14ac:dyDescent="0.25">
      <c r="A29" s="22" t="s">
        <v>31</v>
      </c>
      <c r="B29" s="23">
        <v>2794000</v>
      </c>
      <c r="C29" s="24"/>
      <c r="D29" s="25"/>
      <c r="E29" s="2">
        <v>69878</v>
      </c>
      <c r="F29" s="14"/>
      <c r="G29" s="14"/>
      <c r="H29" s="2"/>
      <c r="I29" s="2"/>
      <c r="J29" s="14"/>
      <c r="K29" s="14"/>
      <c r="L29" s="14"/>
      <c r="M29" s="14"/>
      <c r="N29" s="14"/>
      <c r="O29" s="30"/>
      <c r="P29" s="30"/>
      <c r="Q29" s="14">
        <f t="shared" si="1"/>
        <v>69878</v>
      </c>
      <c r="R29" s="25"/>
    </row>
    <row r="30" spans="1:20" ht="51.75" customHeight="1" x14ac:dyDescent="0.25">
      <c r="A30" s="22" t="s">
        <v>32</v>
      </c>
      <c r="B30" s="23">
        <v>105166689</v>
      </c>
      <c r="C30" s="24"/>
      <c r="D30" s="25"/>
      <c r="E30" s="2">
        <v>1107596</v>
      </c>
      <c r="F30" s="14"/>
      <c r="G30" s="14"/>
      <c r="H30" s="2"/>
      <c r="I30" s="2"/>
      <c r="J30" s="14"/>
      <c r="K30" s="14"/>
      <c r="L30" s="14"/>
      <c r="M30" s="14"/>
      <c r="N30" s="14"/>
      <c r="O30" s="14"/>
      <c r="P30" s="14"/>
      <c r="Q30" s="14">
        <f t="shared" si="1"/>
        <v>1107596</v>
      </c>
      <c r="R30" s="25"/>
    </row>
    <row r="31" spans="1:20" ht="24.95" customHeight="1" x14ac:dyDescent="0.25">
      <c r="A31" s="22" t="s">
        <v>33</v>
      </c>
      <c r="B31" s="23">
        <v>4388000</v>
      </c>
      <c r="C31" s="24"/>
      <c r="D31" s="25"/>
      <c r="E31" s="2">
        <f>57324</f>
        <v>57324</v>
      </c>
      <c r="F31" s="14"/>
      <c r="G31" s="14"/>
      <c r="H31" s="2"/>
      <c r="I31" s="2"/>
      <c r="J31" s="14"/>
      <c r="K31" s="14"/>
      <c r="L31" s="14"/>
      <c r="N31" s="14"/>
      <c r="O31" s="14"/>
      <c r="P31" s="14"/>
      <c r="Q31" s="14">
        <f t="shared" si="1"/>
        <v>57324</v>
      </c>
      <c r="R31" s="25"/>
    </row>
    <row r="32" spans="1:20" ht="24.95" customHeight="1" x14ac:dyDescent="0.25">
      <c r="A32" s="15" t="s">
        <v>34</v>
      </c>
      <c r="B32" s="28">
        <f>+B33+B34+B36+B35+B37+B38+B39+B40+B41</f>
        <v>51509608</v>
      </c>
      <c r="C32" s="17">
        <f>+C33+C34+C35+C36+C37+C38+C39+C40+C41</f>
        <v>0</v>
      </c>
      <c r="D32" s="29"/>
      <c r="E32" s="19">
        <f>+E33+E34+E35+E36+E37+E38+E39+E40+E41</f>
        <v>1305455</v>
      </c>
      <c r="F32" s="19">
        <f t="shared" ref="F32:P32" si="3">+F33+F34+F35+F36+F37+F38+F39+F40+F41</f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1"/>
        <v>1305455</v>
      </c>
      <c r="R32" s="29"/>
    </row>
    <row r="33" spans="1:19" ht="24.95" customHeight="1" x14ac:dyDescent="0.25">
      <c r="A33" s="22" t="s">
        <v>35</v>
      </c>
      <c r="B33" s="23">
        <v>5417940</v>
      </c>
      <c r="C33" s="24"/>
      <c r="D33" s="25"/>
      <c r="E33" s="2">
        <v>36375</v>
      </c>
      <c r="F33" s="14"/>
      <c r="G33" s="14"/>
      <c r="H33" s="2"/>
      <c r="I33" s="2"/>
      <c r="J33" s="14"/>
      <c r="K33" s="14"/>
      <c r="L33" s="14"/>
      <c r="M33" s="14"/>
      <c r="N33" s="14"/>
      <c r="O33" s="14"/>
      <c r="P33" s="14"/>
      <c r="Q33" s="14">
        <f t="shared" si="1"/>
        <v>36375</v>
      </c>
      <c r="R33" s="25"/>
    </row>
    <row r="34" spans="1:19" ht="24.95" customHeight="1" x14ac:dyDescent="0.25">
      <c r="A34" s="22" t="s">
        <v>36</v>
      </c>
      <c r="B34" s="23">
        <v>3828140</v>
      </c>
      <c r="C34" s="24"/>
      <c r="D34" s="25"/>
      <c r="E34" s="2">
        <v>0</v>
      </c>
      <c r="F34" s="14"/>
      <c r="G34" s="14"/>
      <c r="H34" s="2"/>
      <c r="I34" s="2"/>
      <c r="J34" s="14"/>
      <c r="K34" s="14"/>
      <c r="L34" s="14"/>
      <c r="M34" s="14"/>
      <c r="N34" s="14"/>
      <c r="O34" s="14"/>
      <c r="P34" s="14"/>
      <c r="Q34" s="14">
        <f t="shared" si="1"/>
        <v>0</v>
      </c>
      <c r="R34" s="25"/>
    </row>
    <row r="35" spans="1:19" ht="24.95" customHeight="1" x14ac:dyDescent="0.25">
      <c r="A35" s="22" t="s">
        <v>37</v>
      </c>
      <c r="B35" s="23">
        <v>5460193</v>
      </c>
      <c r="C35" s="24"/>
      <c r="D35" s="25"/>
      <c r="E35" s="2">
        <v>18350</v>
      </c>
      <c r="F35" s="14"/>
      <c r="G35" s="14"/>
      <c r="H35" s="2"/>
      <c r="I35" s="2"/>
      <c r="J35" s="14"/>
      <c r="K35" s="14"/>
      <c r="L35" s="14"/>
      <c r="M35" s="14"/>
      <c r="N35" s="14"/>
      <c r="O35" s="14"/>
      <c r="P35" s="14"/>
      <c r="Q35" s="14">
        <f t="shared" si="1"/>
        <v>18350</v>
      </c>
      <c r="R35" s="25"/>
    </row>
    <row r="36" spans="1:19" ht="24.95" customHeight="1" x14ac:dyDescent="0.25">
      <c r="A36" s="22" t="s">
        <v>38</v>
      </c>
      <c r="B36" s="23">
        <v>55521</v>
      </c>
      <c r="C36" s="24"/>
      <c r="D36" s="25"/>
      <c r="E36" s="2">
        <v>129887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1"/>
        <v>129887</v>
      </c>
      <c r="R36" s="25"/>
    </row>
    <row r="37" spans="1:19" ht="24.95" customHeight="1" x14ac:dyDescent="0.25">
      <c r="A37" s="22" t="s">
        <v>39</v>
      </c>
      <c r="B37" s="23">
        <v>607200</v>
      </c>
      <c r="C37" s="24"/>
      <c r="D37" s="25"/>
      <c r="E37" s="2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f t="shared" si="1"/>
        <v>0</v>
      </c>
      <c r="R37" s="25"/>
    </row>
    <row r="38" spans="1:19" ht="35.25" customHeight="1" x14ac:dyDescent="0.25">
      <c r="A38" s="22" t="s">
        <v>40</v>
      </c>
      <c r="B38" s="23">
        <v>255540</v>
      </c>
      <c r="C38" s="24"/>
      <c r="D38" s="25"/>
      <c r="E38" s="2">
        <v>0</v>
      </c>
      <c r="F38" s="14"/>
      <c r="G38" s="14"/>
      <c r="H38" s="2"/>
      <c r="I38" s="2"/>
      <c r="J38" s="14"/>
      <c r="K38" s="14"/>
      <c r="L38" s="14"/>
      <c r="M38" s="14"/>
      <c r="N38" s="14"/>
      <c r="O38" s="14"/>
      <c r="P38" s="14"/>
      <c r="Q38" s="14">
        <f t="shared" si="1"/>
        <v>0</v>
      </c>
      <c r="R38" s="25"/>
    </row>
    <row r="39" spans="1:19" ht="33.75" customHeight="1" x14ac:dyDescent="0.25">
      <c r="A39" s="22" t="s">
        <v>41</v>
      </c>
      <c r="B39" s="23">
        <v>15957000</v>
      </c>
      <c r="C39" s="24"/>
      <c r="D39" s="25"/>
      <c r="E39" s="2">
        <v>883964</v>
      </c>
      <c r="F39" s="14"/>
      <c r="G39" s="14"/>
      <c r="H39" s="2"/>
      <c r="I39" s="2"/>
      <c r="J39" s="14"/>
      <c r="K39" s="14"/>
      <c r="L39" s="14"/>
      <c r="M39" s="14"/>
      <c r="N39" s="14"/>
      <c r="O39" s="14"/>
      <c r="P39" s="14"/>
      <c r="Q39" s="14">
        <f t="shared" si="1"/>
        <v>883964</v>
      </c>
      <c r="R39" s="25"/>
    </row>
    <row r="40" spans="1:19" ht="35.25" customHeight="1" x14ac:dyDescent="0.25">
      <c r="A40" s="22" t="s">
        <v>42</v>
      </c>
      <c r="B40" s="23">
        <v>0</v>
      </c>
      <c r="C40" s="24"/>
      <c r="D40" s="25"/>
      <c r="E40" s="2">
        <v>0</v>
      </c>
      <c r="F40" s="14"/>
      <c r="G40" s="14"/>
      <c r="J40" s="14"/>
      <c r="K40" s="14"/>
      <c r="L40" s="14"/>
      <c r="Q40" s="51">
        <f t="shared" si="1"/>
        <v>0</v>
      </c>
      <c r="R40" s="25"/>
    </row>
    <row r="41" spans="1:19" ht="24.95" customHeight="1" x14ac:dyDescent="0.25">
      <c r="A41" s="22" t="s">
        <v>43</v>
      </c>
      <c r="B41" s="23">
        <f>1540819+18387255</f>
        <v>19928074</v>
      </c>
      <c r="C41" s="24"/>
      <c r="D41" s="25"/>
      <c r="E41" s="2">
        <v>236879</v>
      </c>
      <c r="F41" s="14"/>
      <c r="G41" s="14"/>
      <c r="H41" s="2"/>
      <c r="I41" s="2"/>
      <c r="J41" s="14"/>
      <c r="K41" s="14"/>
      <c r="L41" s="14"/>
      <c r="M41" s="14"/>
      <c r="N41" s="14"/>
      <c r="O41" s="14"/>
      <c r="P41" s="14"/>
      <c r="Q41" s="14">
        <f t="shared" si="1"/>
        <v>236879</v>
      </c>
      <c r="R41" s="25"/>
    </row>
    <row r="42" spans="1:19" ht="24.95" customHeight="1" x14ac:dyDescent="0.25">
      <c r="A42" s="15" t="s">
        <v>44</v>
      </c>
      <c r="B42" s="28">
        <f>+B43+B44+B45+B46+B47+B48+B49</f>
        <v>31062930</v>
      </c>
      <c r="C42" s="17">
        <f>+C43+C44+C45+C46+C47+C48+C49</f>
        <v>0</v>
      </c>
      <c r="D42" s="29"/>
      <c r="E42" s="19">
        <f>+E43+E44+E45+E46+E47+E48+E49</f>
        <v>139161</v>
      </c>
      <c r="F42" s="19">
        <f t="shared" ref="F42:P42" si="4">+F43+F44+F45+F46+F47+F48+F49</f>
        <v>0</v>
      </c>
      <c r="G42" s="19">
        <f t="shared" si="4"/>
        <v>0</v>
      </c>
      <c r="H42" s="19">
        <f t="shared" si="4"/>
        <v>0</v>
      </c>
      <c r="I42" s="19">
        <f t="shared" si="4"/>
        <v>0</v>
      </c>
      <c r="J42" s="20">
        <f t="shared" si="4"/>
        <v>0</v>
      </c>
      <c r="K42" s="20">
        <f t="shared" si="4"/>
        <v>0</v>
      </c>
      <c r="L42" s="20">
        <f t="shared" si="4"/>
        <v>0</v>
      </c>
      <c r="M42" s="20">
        <f t="shared" si="4"/>
        <v>0</v>
      </c>
      <c r="N42" s="20">
        <f t="shared" si="4"/>
        <v>0</v>
      </c>
      <c r="O42" s="20">
        <f t="shared" si="4"/>
        <v>0</v>
      </c>
      <c r="P42" s="20">
        <f t="shared" si="4"/>
        <v>0</v>
      </c>
      <c r="Q42" s="20">
        <f t="shared" si="1"/>
        <v>139161</v>
      </c>
      <c r="R42" s="29"/>
    </row>
    <row r="43" spans="1:19" ht="27.75" customHeight="1" x14ac:dyDescent="0.25">
      <c r="A43" s="22" t="s">
        <v>45</v>
      </c>
      <c r="B43" s="23">
        <v>27792780</v>
      </c>
      <c r="C43" s="24"/>
      <c r="D43" s="25"/>
      <c r="E43" s="2">
        <v>139161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>
        <f t="shared" si="1"/>
        <v>139161</v>
      </c>
      <c r="R43" s="25"/>
      <c r="S43" s="31"/>
    </row>
    <row r="44" spans="1:19" ht="33.75" customHeight="1" x14ac:dyDescent="0.25">
      <c r="A44" s="22" t="s">
        <v>46</v>
      </c>
      <c r="B44" s="23">
        <v>2700000</v>
      </c>
      <c r="C44" s="24"/>
      <c r="D44" s="25"/>
      <c r="E44" s="2">
        <v>0</v>
      </c>
      <c r="F44" s="14"/>
      <c r="G44" s="14"/>
      <c r="J44" s="14"/>
      <c r="K44" s="14"/>
      <c r="L44" s="14"/>
      <c r="Q44" s="51">
        <f t="shared" si="1"/>
        <v>0</v>
      </c>
      <c r="R44" s="25"/>
    </row>
    <row r="45" spans="1:19" ht="30" customHeight="1" x14ac:dyDescent="0.25">
      <c r="A45" s="22" t="s">
        <v>47</v>
      </c>
      <c r="B45" s="23"/>
      <c r="C45" s="24"/>
      <c r="D45" s="25"/>
      <c r="E45" s="2">
        <v>0</v>
      </c>
      <c r="F45" s="14"/>
      <c r="G45" s="14"/>
      <c r="J45" s="14"/>
      <c r="K45" s="14"/>
      <c r="L45" s="14"/>
      <c r="Q45" s="51">
        <f t="shared" si="1"/>
        <v>0</v>
      </c>
      <c r="R45" s="25"/>
    </row>
    <row r="46" spans="1:19" ht="33" customHeight="1" x14ac:dyDescent="0.25">
      <c r="A46" s="22" t="s">
        <v>48</v>
      </c>
      <c r="B46" s="23"/>
      <c r="C46" s="24"/>
      <c r="D46" s="25"/>
      <c r="E46" s="2">
        <v>0</v>
      </c>
      <c r="F46" s="14"/>
      <c r="G46" s="14"/>
      <c r="J46" s="14"/>
      <c r="K46" s="14"/>
      <c r="L46" s="14"/>
      <c r="Q46" s="51">
        <f t="shared" si="1"/>
        <v>0</v>
      </c>
      <c r="R46" s="25"/>
    </row>
    <row r="47" spans="1:19" ht="32.25" customHeight="1" x14ac:dyDescent="0.25">
      <c r="A47" s="22" t="s">
        <v>49</v>
      </c>
      <c r="B47" s="23"/>
      <c r="C47" s="24"/>
      <c r="D47" s="25"/>
      <c r="E47" s="2">
        <v>0</v>
      </c>
      <c r="F47" s="14"/>
      <c r="G47" s="14"/>
      <c r="J47" s="14"/>
      <c r="K47" s="14"/>
      <c r="L47" s="14"/>
      <c r="Q47" s="51">
        <f t="shared" si="1"/>
        <v>0</v>
      </c>
      <c r="R47" s="25"/>
    </row>
    <row r="48" spans="1:19" ht="24.95" customHeight="1" x14ac:dyDescent="0.25">
      <c r="A48" s="22" t="s">
        <v>50</v>
      </c>
      <c r="B48" s="23">
        <v>570150</v>
      </c>
      <c r="C48" s="24"/>
      <c r="D48" s="25"/>
      <c r="E48" s="2">
        <v>0</v>
      </c>
      <c r="F48" s="14"/>
      <c r="G48" s="14"/>
      <c r="J48" s="14"/>
      <c r="K48" s="14"/>
      <c r="L48" s="14"/>
      <c r="Q48" s="51">
        <f t="shared" si="1"/>
        <v>0</v>
      </c>
      <c r="R48" s="25"/>
    </row>
    <row r="49" spans="1:18" ht="28.5" customHeight="1" x14ac:dyDescent="0.25">
      <c r="A49" s="22" t="s">
        <v>51</v>
      </c>
      <c r="B49" s="23"/>
      <c r="C49" s="24"/>
      <c r="D49" s="25"/>
      <c r="E49" s="2">
        <v>0</v>
      </c>
      <c r="F49" s="14"/>
      <c r="G49" s="14"/>
      <c r="J49" s="14"/>
      <c r="K49" s="14"/>
      <c r="L49" s="14"/>
      <c r="O49" s="26"/>
      <c r="P49" s="26"/>
      <c r="Q49" s="51">
        <f t="shared" si="1"/>
        <v>0</v>
      </c>
      <c r="R49" s="25"/>
    </row>
    <row r="50" spans="1:18" ht="24.95" customHeight="1" x14ac:dyDescent="0.25">
      <c r="A50" s="15" t="s">
        <v>52</v>
      </c>
      <c r="B50" s="28">
        <f>+B51+B52+B53+B54+B55+B56+B57</f>
        <v>0</v>
      </c>
      <c r="C50" s="24"/>
      <c r="D50" s="25"/>
      <c r="E50" s="19">
        <f>+E51+E52+E53+E54+E55+E56+E57</f>
        <v>0</v>
      </c>
      <c r="F50" s="14">
        <f t="shared" ref="F50:K50" si="5">+F51+F52+F53+F54+F55+F56+F57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/>
      <c r="M50" s="14">
        <f t="shared" ref="M50:O50" si="6">+M51+M52+M53+M54+M55+M56+M57</f>
        <v>0</v>
      </c>
      <c r="N50" s="14">
        <f t="shared" si="6"/>
        <v>0</v>
      </c>
      <c r="O50" s="14">
        <f t="shared" si="6"/>
        <v>0</v>
      </c>
      <c r="P50" s="14"/>
      <c r="Q50" s="14">
        <f t="shared" si="1"/>
        <v>0</v>
      </c>
      <c r="R50" s="25"/>
    </row>
    <row r="51" spans="1:18" ht="24.95" customHeight="1" x14ac:dyDescent="0.25">
      <c r="A51" s="22" t="s">
        <v>53</v>
      </c>
      <c r="B51" s="23"/>
      <c r="C51" s="24"/>
      <c r="D51" s="25"/>
      <c r="E51" s="2">
        <v>0</v>
      </c>
      <c r="F51" s="14"/>
      <c r="G51" s="14"/>
      <c r="H51" s="14"/>
      <c r="I51" s="14"/>
      <c r="J51" s="14"/>
      <c r="K51" s="14"/>
      <c r="L51" s="14"/>
      <c r="Q51" s="51">
        <f t="shared" si="1"/>
        <v>0</v>
      </c>
      <c r="R51" s="25"/>
    </row>
    <row r="52" spans="1:18" ht="30" customHeight="1" x14ac:dyDescent="0.25">
      <c r="A52" s="22" t="s">
        <v>54</v>
      </c>
      <c r="B52" s="23"/>
      <c r="C52" s="24"/>
      <c r="D52" s="25"/>
      <c r="E52" s="2"/>
      <c r="F52" s="14"/>
      <c r="G52" s="14"/>
      <c r="H52" s="14"/>
      <c r="I52" s="14"/>
      <c r="J52" s="14"/>
      <c r="K52" s="14"/>
      <c r="L52" s="14"/>
      <c r="Q52" s="51">
        <f t="shared" si="1"/>
        <v>0</v>
      </c>
      <c r="R52" s="25"/>
    </row>
    <row r="53" spans="1:18" ht="28.5" customHeight="1" x14ac:dyDescent="0.25">
      <c r="A53" s="22" t="s">
        <v>55</v>
      </c>
      <c r="B53" s="23"/>
      <c r="C53" s="24"/>
      <c r="D53" s="25"/>
      <c r="E53" s="2"/>
      <c r="F53" s="14"/>
      <c r="G53" s="14"/>
      <c r="H53" s="14"/>
      <c r="I53" s="14"/>
      <c r="J53" s="14"/>
      <c r="K53" s="14"/>
      <c r="L53" s="14"/>
      <c r="Q53" s="51">
        <f t="shared" si="1"/>
        <v>0</v>
      </c>
      <c r="R53" s="25"/>
    </row>
    <row r="54" spans="1:18" ht="33.75" customHeight="1" x14ac:dyDescent="0.25">
      <c r="A54" s="22" t="s">
        <v>56</v>
      </c>
      <c r="B54" s="23"/>
      <c r="C54" s="24"/>
      <c r="D54" s="25"/>
      <c r="E54" s="2"/>
      <c r="F54" s="14"/>
      <c r="G54" s="14"/>
      <c r="H54" s="14"/>
      <c r="I54" s="14"/>
      <c r="J54" s="14"/>
      <c r="K54" s="14"/>
      <c r="L54" s="14"/>
      <c r="Q54" s="51">
        <f t="shared" si="1"/>
        <v>0</v>
      </c>
      <c r="R54" s="25"/>
    </row>
    <row r="55" spans="1:18" ht="30" customHeight="1" x14ac:dyDescent="0.25">
      <c r="A55" s="22" t="s">
        <v>57</v>
      </c>
      <c r="B55" s="23"/>
      <c r="C55" s="24"/>
      <c r="D55" s="25"/>
      <c r="E55" s="2"/>
      <c r="F55" s="14"/>
      <c r="G55" s="14"/>
      <c r="H55" s="14"/>
      <c r="I55" s="14"/>
      <c r="J55" s="14"/>
      <c r="K55" s="14"/>
      <c r="L55" s="14"/>
      <c r="Q55" s="51">
        <f t="shared" si="1"/>
        <v>0</v>
      </c>
      <c r="R55" s="25"/>
    </row>
    <row r="56" spans="1:18" ht="24.95" customHeight="1" x14ac:dyDescent="0.25">
      <c r="A56" s="22" t="s">
        <v>58</v>
      </c>
      <c r="B56" s="23"/>
      <c r="C56" s="24"/>
      <c r="D56" s="25"/>
      <c r="E56" s="2"/>
      <c r="F56" s="14"/>
      <c r="G56" s="14"/>
      <c r="H56" s="14"/>
      <c r="I56" s="14"/>
      <c r="J56" s="14"/>
      <c r="K56" s="14"/>
      <c r="L56" s="14"/>
      <c r="Q56" s="51">
        <f t="shared" si="1"/>
        <v>0</v>
      </c>
      <c r="R56" s="25"/>
    </row>
    <row r="57" spans="1:18" ht="33.75" customHeight="1" x14ac:dyDescent="0.25">
      <c r="A57" s="22" t="s">
        <v>59</v>
      </c>
      <c r="B57" s="23"/>
      <c r="C57" s="24"/>
      <c r="D57" s="25"/>
      <c r="E57" s="2"/>
      <c r="F57" s="14"/>
      <c r="G57" s="14"/>
      <c r="H57" s="14"/>
      <c r="I57" s="14"/>
      <c r="J57" s="14"/>
      <c r="K57" s="14"/>
      <c r="L57" s="14"/>
      <c r="Q57" s="51">
        <f t="shared" si="1"/>
        <v>0</v>
      </c>
      <c r="R57" s="25"/>
    </row>
    <row r="58" spans="1:18" ht="39.75" customHeight="1" x14ac:dyDescent="0.25">
      <c r="A58" s="15" t="s">
        <v>60</v>
      </c>
      <c r="B58" s="28">
        <f>+B59+B60+B61+B62+B63+B64+B65+B66+B67</f>
        <v>106734388</v>
      </c>
      <c r="C58" s="17">
        <f>+C59+C60+C61+C62+C63+C64+C65+C66+C67</f>
        <v>0</v>
      </c>
      <c r="D58" s="29"/>
      <c r="E58" s="19">
        <f>+E59+E60+E61+E62+E63+E64+E65+E66+E67</f>
        <v>0</v>
      </c>
      <c r="F58" s="19">
        <f t="shared" ref="F58:P58" si="7">+F59+F60+F61+F62+F63+F64+F65+F66+F67</f>
        <v>0</v>
      </c>
      <c r="G58" s="19">
        <f>+G59+G60+G61+G62+G63+G64+G65+G66+G67</f>
        <v>0</v>
      </c>
      <c r="H58" s="19">
        <f>+H59+H60+H61+H62+H63+H64+H65+H66+H67</f>
        <v>0</v>
      </c>
      <c r="I58" s="19">
        <f t="shared" si="7"/>
        <v>0</v>
      </c>
      <c r="J58" s="20">
        <f t="shared" si="7"/>
        <v>0</v>
      </c>
      <c r="K58" s="20">
        <f t="shared" si="7"/>
        <v>0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20">
        <f t="shared" si="7"/>
        <v>0</v>
      </c>
      <c r="P58" s="20">
        <f t="shared" si="7"/>
        <v>0</v>
      </c>
      <c r="Q58" s="20">
        <f t="shared" si="1"/>
        <v>0</v>
      </c>
      <c r="R58" s="29"/>
    </row>
    <row r="59" spans="1:18" ht="24.95" customHeight="1" x14ac:dyDescent="0.25">
      <c r="A59" s="22" t="s">
        <v>61</v>
      </c>
      <c r="B59" s="23">
        <v>17187086</v>
      </c>
      <c r="C59" s="24"/>
      <c r="D59" s="25"/>
      <c r="E59" s="2"/>
      <c r="F59" s="2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>
        <f t="shared" si="1"/>
        <v>0</v>
      </c>
      <c r="R59" s="25"/>
    </row>
    <row r="60" spans="1:18" ht="24.95" customHeight="1" x14ac:dyDescent="0.25">
      <c r="A60" s="22" t="s">
        <v>62</v>
      </c>
      <c r="B60" s="23">
        <v>1156340</v>
      </c>
      <c r="C60" s="24"/>
      <c r="D60" s="25"/>
      <c r="E60" s="2"/>
      <c r="F60" s="14"/>
      <c r="G60" s="14"/>
      <c r="H60" s="14"/>
      <c r="J60" s="14"/>
      <c r="K60" s="14"/>
      <c r="L60" s="14"/>
      <c r="M60" s="14"/>
      <c r="N60" s="14"/>
      <c r="O60" s="14"/>
      <c r="P60" s="14"/>
      <c r="Q60" s="51">
        <f t="shared" si="1"/>
        <v>0</v>
      </c>
      <c r="R60" s="25"/>
    </row>
    <row r="61" spans="1:18" ht="31.5" customHeight="1" x14ac:dyDescent="0.25">
      <c r="A61" s="22" t="s">
        <v>63</v>
      </c>
      <c r="B61" s="23">
        <v>139060</v>
      </c>
      <c r="C61" s="24"/>
      <c r="D61" s="25"/>
      <c r="E61" s="2"/>
      <c r="F61" s="14"/>
      <c r="G61" s="14"/>
      <c r="H61" s="14"/>
      <c r="J61" s="14"/>
      <c r="K61" s="14"/>
      <c r="L61" s="14"/>
      <c r="M61" s="14"/>
      <c r="O61" s="14"/>
      <c r="P61" s="14"/>
      <c r="Q61" s="51">
        <f t="shared" si="1"/>
        <v>0</v>
      </c>
      <c r="R61" s="25"/>
    </row>
    <row r="62" spans="1:18" ht="42.75" customHeight="1" x14ac:dyDescent="0.25">
      <c r="A62" s="22" t="s">
        <v>64</v>
      </c>
      <c r="B62" s="23">
        <v>30000000</v>
      </c>
      <c r="C62" s="24"/>
      <c r="D62" s="25"/>
      <c r="E62" s="2"/>
      <c r="F62" s="14"/>
      <c r="G62" s="14"/>
      <c r="H62" s="14"/>
      <c r="I62" s="14"/>
      <c r="J62" s="14"/>
      <c r="K62" s="14"/>
      <c r="L62" s="14"/>
      <c r="M62" s="14"/>
      <c r="O62" s="14"/>
      <c r="P62" s="14"/>
      <c r="Q62" s="14">
        <f t="shared" si="1"/>
        <v>0</v>
      </c>
      <c r="R62" s="25"/>
    </row>
    <row r="63" spans="1:18" ht="24.95" customHeight="1" x14ac:dyDescent="0.25">
      <c r="A63" s="22" t="s">
        <v>65</v>
      </c>
      <c r="B63" s="23">
        <v>7849164</v>
      </c>
      <c r="C63" s="24"/>
      <c r="D63" s="25"/>
      <c r="E63" s="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51">
        <f t="shared" si="1"/>
        <v>0</v>
      </c>
      <c r="R63" s="25"/>
    </row>
    <row r="64" spans="1:18" ht="24.95" customHeight="1" x14ac:dyDescent="0.25">
      <c r="A64" s="22" t="s">
        <v>66</v>
      </c>
      <c r="B64" s="23">
        <v>1000000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51">
        <f t="shared" si="1"/>
        <v>0</v>
      </c>
      <c r="R64" s="25"/>
    </row>
    <row r="65" spans="1:19" ht="24.95" customHeight="1" x14ac:dyDescent="0.25">
      <c r="A65" s="22" t="s">
        <v>67</v>
      </c>
      <c r="B65" s="23"/>
      <c r="C65" s="24"/>
      <c r="D65" s="25"/>
      <c r="E65" s="2"/>
      <c r="F65" s="14"/>
      <c r="G65" s="14"/>
      <c r="J65" s="14"/>
      <c r="K65" s="14"/>
      <c r="L65" s="14"/>
      <c r="N65" s="14"/>
      <c r="O65" s="51"/>
      <c r="Q65" s="51">
        <f t="shared" si="1"/>
        <v>0</v>
      </c>
      <c r="R65" s="25"/>
    </row>
    <row r="66" spans="1:19" ht="24.95" customHeight="1" x14ac:dyDescent="0.25">
      <c r="A66" s="22" t="s">
        <v>68</v>
      </c>
      <c r="B66" s="23">
        <v>48647738</v>
      </c>
      <c r="C66" s="24"/>
      <c r="D66" s="25"/>
      <c r="E66" s="2"/>
      <c r="F66" s="14"/>
      <c r="G66" s="14"/>
      <c r="J66" s="14"/>
      <c r="K66" s="14"/>
      <c r="L66" s="14"/>
      <c r="O66" s="14"/>
      <c r="P66" s="14"/>
      <c r="Q66" s="51">
        <f t="shared" si="1"/>
        <v>0</v>
      </c>
      <c r="R66" s="25"/>
    </row>
    <row r="67" spans="1:19" ht="30" customHeight="1" x14ac:dyDescent="0.25">
      <c r="A67" s="22" t="s">
        <v>69</v>
      </c>
      <c r="B67" s="23">
        <v>755000</v>
      </c>
      <c r="C67" s="24"/>
      <c r="D67" s="25"/>
      <c r="E67" s="2">
        <f>+E68+E69+E70+E71+E72</f>
        <v>0</v>
      </c>
      <c r="F67" s="14"/>
      <c r="G67" s="14"/>
      <c r="J67" s="14"/>
      <c r="K67" s="14"/>
      <c r="L67" s="14"/>
      <c r="Q67" s="51">
        <f t="shared" si="1"/>
        <v>0</v>
      </c>
      <c r="R67" s="25"/>
    </row>
    <row r="68" spans="1:19" ht="24.95" customHeight="1" x14ac:dyDescent="0.25">
      <c r="A68" s="15" t="s">
        <v>70</v>
      </c>
      <c r="B68" s="28">
        <f>+B69+B70+B71+B72</f>
        <v>6410000</v>
      </c>
      <c r="C68" s="24"/>
      <c r="D68" s="25"/>
      <c r="E68" s="19">
        <f>+E69+E70+E71+E72</f>
        <v>0</v>
      </c>
      <c r="F68" s="14">
        <f t="shared" ref="F68:K68" si="8">+F69+F70+F71+F72</f>
        <v>0</v>
      </c>
      <c r="G68" s="14">
        <f t="shared" si="8"/>
        <v>0</v>
      </c>
      <c r="H68" s="14">
        <f t="shared" si="8"/>
        <v>0</v>
      </c>
      <c r="I68" s="14">
        <f t="shared" si="8"/>
        <v>0</v>
      </c>
      <c r="J68" s="14">
        <f t="shared" si="8"/>
        <v>0</v>
      </c>
      <c r="K68" s="14">
        <f t="shared" si="8"/>
        <v>0</v>
      </c>
      <c r="L68" s="20">
        <f>+L69+L70+L71+L72</f>
        <v>0</v>
      </c>
      <c r="M68" s="14">
        <f t="shared" ref="M68:O68" si="9">+M69+M70+M71+M72</f>
        <v>0</v>
      </c>
      <c r="N68" s="14">
        <f t="shared" si="9"/>
        <v>0</v>
      </c>
      <c r="O68" s="14">
        <f t="shared" si="9"/>
        <v>0</v>
      </c>
      <c r="P68" s="14"/>
      <c r="Q68" s="14">
        <f t="shared" si="1"/>
        <v>0</v>
      </c>
      <c r="R68" s="25"/>
    </row>
    <row r="69" spans="1:19" ht="20.100000000000001" customHeight="1" x14ac:dyDescent="0.25">
      <c r="A69" s="32" t="s">
        <v>71</v>
      </c>
      <c r="B69" s="23">
        <v>6410000</v>
      </c>
      <c r="C69" s="24"/>
      <c r="D69" s="33"/>
      <c r="E69" s="2"/>
      <c r="F69" s="14"/>
      <c r="G69" s="14"/>
      <c r="J69" s="14"/>
      <c r="K69" s="14"/>
      <c r="L69" s="14"/>
      <c r="N69" s="14"/>
      <c r="O69" s="14"/>
      <c r="P69" s="14"/>
      <c r="Q69" s="51">
        <f t="shared" si="1"/>
        <v>0</v>
      </c>
      <c r="R69" s="33"/>
    </row>
    <row r="70" spans="1:19" ht="20.100000000000001" customHeight="1" x14ac:dyDescent="0.25">
      <c r="A70" s="32" t="s">
        <v>72</v>
      </c>
      <c r="B70" s="23"/>
      <c r="C70" s="24"/>
      <c r="D70" s="33"/>
      <c r="E70" s="2"/>
      <c r="F70" s="14"/>
      <c r="G70" s="14"/>
      <c r="J70" s="14"/>
      <c r="K70" s="14"/>
      <c r="L70" s="14"/>
      <c r="Q70" s="51">
        <f t="shared" si="1"/>
        <v>0</v>
      </c>
      <c r="R70" s="33"/>
    </row>
    <row r="71" spans="1:19" ht="21" customHeight="1" x14ac:dyDescent="0.25">
      <c r="A71" s="32" t="s">
        <v>73</v>
      </c>
      <c r="B71" s="23"/>
      <c r="C71" s="24"/>
      <c r="D71" s="33"/>
      <c r="E71" s="2"/>
      <c r="F71" s="14"/>
      <c r="G71" s="14"/>
      <c r="J71" s="14"/>
      <c r="K71" s="14"/>
      <c r="L71" s="14"/>
      <c r="Q71" s="51">
        <f t="shared" si="1"/>
        <v>0</v>
      </c>
      <c r="R71" s="33"/>
    </row>
    <row r="72" spans="1:19" ht="31.5" customHeight="1" x14ac:dyDescent="0.25">
      <c r="A72" s="32" t="s">
        <v>74</v>
      </c>
      <c r="B72" s="23"/>
      <c r="C72" s="24"/>
      <c r="D72" s="33"/>
      <c r="E72" s="2"/>
      <c r="F72" s="14"/>
      <c r="G72" s="14"/>
      <c r="J72" s="14"/>
      <c r="K72" s="14"/>
      <c r="L72" s="14"/>
      <c r="Q72" s="51">
        <f t="shared" si="1"/>
        <v>0</v>
      </c>
      <c r="R72" s="33"/>
    </row>
    <row r="73" spans="1:19" ht="20.100000000000001" customHeight="1" x14ac:dyDescent="0.25">
      <c r="A73" s="34" t="s">
        <v>75</v>
      </c>
      <c r="B73" s="28">
        <f>+B74+B75</f>
        <v>0</v>
      </c>
      <c r="C73" s="24"/>
      <c r="D73" s="33"/>
      <c r="E73" s="19"/>
      <c r="F73" s="14"/>
      <c r="G73" s="14"/>
      <c r="J73" s="14"/>
      <c r="K73" s="14"/>
      <c r="L73" s="14"/>
      <c r="Q73" s="51">
        <f t="shared" si="1"/>
        <v>0</v>
      </c>
      <c r="R73" s="33"/>
    </row>
    <row r="74" spans="1:19" ht="20.100000000000001" customHeight="1" x14ac:dyDescent="0.25">
      <c r="A74" s="32" t="s">
        <v>76</v>
      </c>
      <c r="B74" s="23"/>
      <c r="C74" s="24"/>
      <c r="D74" s="33"/>
      <c r="E74" s="2"/>
      <c r="F74" s="14"/>
      <c r="G74" s="14"/>
      <c r="J74" s="14"/>
      <c r="K74" s="14"/>
      <c r="L74" s="14"/>
      <c r="Q74" s="51">
        <f t="shared" si="1"/>
        <v>0</v>
      </c>
      <c r="R74" s="33"/>
    </row>
    <row r="75" spans="1:19" ht="20.100000000000001" customHeight="1" x14ac:dyDescent="0.25">
      <c r="A75" s="32" t="s">
        <v>77</v>
      </c>
      <c r="B75" s="23"/>
      <c r="C75" s="24"/>
      <c r="D75" s="33"/>
      <c r="E75" s="2"/>
      <c r="F75" s="14"/>
      <c r="G75" s="14"/>
      <c r="J75" s="14"/>
      <c r="K75" s="14"/>
      <c r="L75" s="14"/>
      <c r="Q75" s="51">
        <f t="shared" si="1"/>
        <v>0</v>
      </c>
      <c r="R75" s="33"/>
    </row>
    <row r="76" spans="1:19" ht="20.100000000000001" customHeight="1" x14ac:dyDescent="0.25">
      <c r="A76" s="34" t="s">
        <v>78</v>
      </c>
      <c r="B76" s="28">
        <f>+B77+B78+B79</f>
        <v>0</v>
      </c>
      <c r="C76" s="24"/>
      <c r="D76" s="33"/>
      <c r="E76" s="19"/>
      <c r="F76" s="14"/>
      <c r="G76" s="14"/>
      <c r="J76" s="14"/>
      <c r="K76" s="14"/>
      <c r="L76" s="14"/>
      <c r="Q76" s="51">
        <f t="shared" si="1"/>
        <v>0</v>
      </c>
      <c r="R76" s="33"/>
    </row>
    <row r="77" spans="1:19" ht="20.100000000000001" customHeight="1" x14ac:dyDescent="0.25">
      <c r="A77" s="32" t="s">
        <v>79</v>
      </c>
      <c r="B77" s="23"/>
      <c r="C77" s="24"/>
      <c r="D77" s="33"/>
      <c r="E77" s="2"/>
      <c r="F77" s="14"/>
      <c r="G77" s="14"/>
      <c r="J77" s="14"/>
      <c r="K77" s="14"/>
      <c r="L77" s="14"/>
      <c r="Q77" s="51">
        <f t="shared" si="1"/>
        <v>0</v>
      </c>
      <c r="R77" s="33"/>
    </row>
    <row r="78" spans="1:19" ht="20.100000000000001" customHeight="1" x14ac:dyDescent="0.25">
      <c r="A78" s="32" t="s">
        <v>80</v>
      </c>
      <c r="B78" s="23"/>
      <c r="C78" s="24"/>
      <c r="D78" s="33"/>
      <c r="E78" s="2"/>
      <c r="F78" s="14"/>
      <c r="G78" s="14"/>
      <c r="J78" s="14"/>
      <c r="K78" s="14"/>
      <c r="L78" s="14"/>
      <c r="Q78" s="51">
        <f t="shared" si="1"/>
        <v>0</v>
      </c>
      <c r="R78" s="33"/>
    </row>
    <row r="79" spans="1:19" ht="20.100000000000001" customHeight="1" x14ac:dyDescent="0.25">
      <c r="A79" s="32" t="s">
        <v>81</v>
      </c>
      <c r="B79" s="23"/>
      <c r="C79" s="24"/>
      <c r="D79" s="33"/>
      <c r="E79" s="2"/>
      <c r="F79" s="14"/>
      <c r="G79" s="14"/>
      <c r="J79" s="14"/>
      <c r="K79" s="14"/>
      <c r="L79" s="14"/>
      <c r="Q79" s="51">
        <f t="shared" si="1"/>
        <v>0</v>
      </c>
      <c r="R79" s="33"/>
    </row>
    <row r="80" spans="1:19" x14ac:dyDescent="0.25">
      <c r="A80" s="35" t="s">
        <v>82</v>
      </c>
      <c r="B80" s="36">
        <f>+B16+B22+B32+B42+B58+B68</f>
        <v>1255002443</v>
      </c>
      <c r="C80" s="36">
        <f>+C16+C22+C32+C42+C58</f>
        <v>0</v>
      </c>
      <c r="D80" s="37"/>
      <c r="E80" s="38">
        <f t="shared" ref="E80:J80" si="10">+E16+E22+E32+E42+E58+E68</f>
        <v>51412843.189999998</v>
      </c>
      <c r="F80" s="38">
        <f t="shared" si="10"/>
        <v>0</v>
      </c>
      <c r="G80" s="38">
        <f t="shared" si="10"/>
        <v>0</v>
      </c>
      <c r="H80" s="38">
        <f t="shared" si="10"/>
        <v>0</v>
      </c>
      <c r="I80" s="38">
        <f t="shared" si="10"/>
        <v>0</v>
      </c>
      <c r="J80" s="38">
        <f t="shared" si="10"/>
        <v>0</v>
      </c>
      <c r="K80" s="38">
        <f t="shared" ref="K80:P80" si="11">+K16+K22+K32+K42+K58+K68</f>
        <v>0</v>
      </c>
      <c r="L80" s="38">
        <f t="shared" si="11"/>
        <v>0</v>
      </c>
      <c r="M80" s="38">
        <f t="shared" si="11"/>
        <v>0</v>
      </c>
      <c r="N80" s="38">
        <f t="shared" si="11"/>
        <v>0</v>
      </c>
      <c r="O80" s="38">
        <f t="shared" si="11"/>
        <v>0</v>
      </c>
      <c r="P80" s="38">
        <f t="shared" si="11"/>
        <v>0</v>
      </c>
      <c r="Q80" s="38">
        <f t="shared" si="1"/>
        <v>51412843.189999998</v>
      </c>
      <c r="R80" s="37"/>
      <c r="S80" s="39"/>
    </row>
    <row r="81" spans="1:18" x14ac:dyDescent="0.25">
      <c r="A81" s="22"/>
      <c r="B81" s="22"/>
      <c r="E81" s="2"/>
      <c r="F81" s="14"/>
      <c r="G81" s="14"/>
      <c r="J81" s="14"/>
      <c r="Q81" s="51">
        <f t="shared" ref="Q81:Q93" si="12">+E81+F81+G81+H81+I81+J81+K81+L81+M81+N81+O81+P81</f>
        <v>0</v>
      </c>
    </row>
    <row r="82" spans="1:18" x14ac:dyDescent="0.25">
      <c r="A82" s="11" t="s">
        <v>83</v>
      </c>
      <c r="B82" s="11"/>
      <c r="C82" s="40"/>
      <c r="D82" s="41"/>
      <c r="E82" s="42"/>
      <c r="F82" s="42"/>
      <c r="G82" s="42"/>
      <c r="H82" s="40"/>
      <c r="I82" s="40"/>
      <c r="J82" s="40"/>
      <c r="K82" s="40"/>
      <c r="L82" s="40"/>
      <c r="M82" s="40"/>
      <c r="N82" s="40"/>
      <c r="O82" s="40"/>
      <c r="P82" s="40"/>
      <c r="Q82" s="42">
        <f t="shared" si="12"/>
        <v>0</v>
      </c>
      <c r="R82" s="41"/>
    </row>
    <row r="83" spans="1:18" x14ac:dyDescent="0.25">
      <c r="A83" s="15" t="s">
        <v>84</v>
      </c>
      <c r="B83" s="15"/>
      <c r="E83" s="19"/>
      <c r="F83" s="14"/>
      <c r="G83" s="14"/>
      <c r="J83" s="14"/>
      <c r="Q83" s="51">
        <f t="shared" si="12"/>
        <v>0</v>
      </c>
    </row>
    <row r="84" spans="1:18" x14ac:dyDescent="0.25">
      <c r="A84" s="22" t="s">
        <v>85</v>
      </c>
      <c r="B84" s="22"/>
      <c r="E84" s="2"/>
      <c r="F84" s="14"/>
      <c r="G84" s="14"/>
      <c r="J84" s="14"/>
      <c r="K84" s="14"/>
      <c r="L84" s="14"/>
      <c r="M84" s="14"/>
      <c r="N84" s="14"/>
      <c r="O84" s="14"/>
      <c r="P84" s="14"/>
      <c r="Q84" s="51">
        <f t="shared" si="12"/>
        <v>0</v>
      </c>
    </row>
    <row r="85" spans="1:18" x14ac:dyDescent="0.25">
      <c r="A85" s="22" t="s">
        <v>86</v>
      </c>
      <c r="B85" s="22"/>
      <c r="E85" s="2"/>
      <c r="F85" s="14"/>
      <c r="G85" s="14"/>
      <c r="J85" s="14"/>
      <c r="M85" s="14"/>
      <c r="Q85" s="14">
        <f t="shared" si="12"/>
        <v>0</v>
      </c>
    </row>
    <row r="86" spans="1:18" x14ac:dyDescent="0.25">
      <c r="A86" s="15" t="s">
        <v>87</v>
      </c>
      <c r="B86" s="15"/>
      <c r="E86" s="19"/>
      <c r="F86" s="14"/>
      <c r="G86" s="14"/>
      <c r="J86" s="14"/>
      <c r="M86" s="14"/>
      <c r="Q86" s="51">
        <f t="shared" si="12"/>
        <v>0</v>
      </c>
    </row>
    <row r="87" spans="1:18" x14ac:dyDescent="0.25">
      <c r="A87" s="22" t="s">
        <v>88</v>
      </c>
      <c r="B87" s="22"/>
      <c r="E87" s="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51">
        <f t="shared" si="12"/>
        <v>0</v>
      </c>
    </row>
    <row r="88" spans="1:18" x14ac:dyDescent="0.25">
      <c r="A88" s="22" t="s">
        <v>89</v>
      </c>
      <c r="B88" s="22"/>
      <c r="E88" s="2"/>
      <c r="F88" s="14"/>
      <c r="G88" s="14"/>
      <c r="H88" s="14"/>
      <c r="I88" s="14"/>
      <c r="J88" s="14"/>
      <c r="N88" s="14"/>
      <c r="Q88" s="51">
        <f t="shared" si="12"/>
        <v>0</v>
      </c>
    </row>
    <row r="89" spans="1:18" x14ac:dyDescent="0.25">
      <c r="A89" s="15" t="s">
        <v>90</v>
      </c>
      <c r="B89" s="15"/>
      <c r="E89" s="19"/>
      <c r="F89" s="14"/>
      <c r="G89" s="14"/>
      <c r="J89" s="14"/>
      <c r="Q89" s="51">
        <f t="shared" si="12"/>
        <v>0</v>
      </c>
    </row>
    <row r="90" spans="1:18" x14ac:dyDescent="0.25">
      <c r="A90" s="22" t="s">
        <v>91</v>
      </c>
      <c r="B90" s="22"/>
      <c r="E90" s="2"/>
      <c r="F90" s="14"/>
      <c r="G90" s="14"/>
      <c r="J90" s="14"/>
      <c r="Q90" s="51">
        <f t="shared" si="12"/>
        <v>0</v>
      </c>
    </row>
    <row r="91" spans="1:18" x14ac:dyDescent="0.25">
      <c r="A91" s="35" t="s">
        <v>92</v>
      </c>
      <c r="B91" s="35"/>
      <c r="C91" s="43"/>
      <c r="D91" s="44"/>
      <c r="E91" s="38">
        <f t="shared" ref="E91:I91" si="13">SUM(E83:E90)</f>
        <v>0</v>
      </c>
      <c r="F91" s="38">
        <f t="shared" si="13"/>
        <v>0</v>
      </c>
      <c r="G91" s="38">
        <f t="shared" si="13"/>
        <v>0</v>
      </c>
      <c r="H91" s="43">
        <f t="shared" si="13"/>
        <v>0</v>
      </c>
      <c r="I91" s="43">
        <f t="shared" si="13"/>
        <v>0</v>
      </c>
      <c r="J91" s="43">
        <f>SUM(J83:J90)</f>
        <v>0</v>
      </c>
      <c r="K91" s="43">
        <f t="shared" ref="K91:O91" si="14">SUM(K83:K90)</f>
        <v>0</v>
      </c>
      <c r="L91" s="43">
        <f t="shared" si="14"/>
        <v>0</v>
      </c>
      <c r="M91" s="43">
        <f t="shared" si="14"/>
        <v>0</v>
      </c>
      <c r="N91" s="43">
        <f t="shared" si="14"/>
        <v>0</v>
      </c>
      <c r="O91" s="43">
        <f t="shared" si="14"/>
        <v>0</v>
      </c>
      <c r="P91" s="43"/>
      <c r="Q91" s="38">
        <f t="shared" si="12"/>
        <v>0</v>
      </c>
      <c r="R91" s="44"/>
    </row>
    <row r="92" spans="1:18" x14ac:dyDescent="0.25">
      <c r="E92" s="14"/>
      <c r="F92" s="14"/>
      <c r="G92" s="14"/>
      <c r="J92" s="14"/>
      <c r="Q92" s="51">
        <f t="shared" si="12"/>
        <v>0</v>
      </c>
    </row>
    <row r="93" spans="1:18" ht="15.75" x14ac:dyDescent="0.25">
      <c r="A93" s="45" t="s">
        <v>93</v>
      </c>
      <c r="B93" s="46">
        <f>+B80</f>
        <v>1255002443</v>
      </c>
      <c r="C93" s="47">
        <f>C80+C91</f>
        <v>0</v>
      </c>
      <c r="D93" s="37"/>
      <c r="E93" s="48">
        <f>+E16+E22+E32+E42+E58</f>
        <v>51412843.189999998</v>
      </c>
      <c r="F93" s="48">
        <f t="shared" ref="F93:N93" si="15">F80+F91</f>
        <v>0</v>
      </c>
      <c r="G93" s="48">
        <f t="shared" si="15"/>
        <v>0</v>
      </c>
      <c r="H93" s="47">
        <f t="shared" si="15"/>
        <v>0</v>
      </c>
      <c r="I93" s="47">
        <f t="shared" si="15"/>
        <v>0</v>
      </c>
      <c r="J93" s="47">
        <f t="shared" si="15"/>
        <v>0</v>
      </c>
      <c r="K93" s="47">
        <f t="shared" si="15"/>
        <v>0</v>
      </c>
      <c r="L93" s="47">
        <f t="shared" si="15"/>
        <v>0</v>
      </c>
      <c r="M93" s="47">
        <f t="shared" si="15"/>
        <v>0</v>
      </c>
      <c r="N93" s="47">
        <f t="shared" si="15"/>
        <v>0</v>
      </c>
      <c r="O93" s="47">
        <f>O80+O91</f>
        <v>0</v>
      </c>
      <c r="P93" s="47">
        <f>P80+P91</f>
        <v>0</v>
      </c>
      <c r="Q93" s="54">
        <f t="shared" si="12"/>
        <v>51412843.189999998</v>
      </c>
      <c r="R93" s="37"/>
    </row>
    <row r="94" spans="1:18" x14ac:dyDescent="0.25">
      <c r="A94" t="s">
        <v>94</v>
      </c>
      <c r="B94" s="14"/>
      <c r="C94" s="10"/>
      <c r="D94" s="14"/>
      <c r="F94" s="14"/>
      <c r="G94" s="14"/>
      <c r="J94" s="14"/>
    </row>
    <row r="95" spans="1:18" x14ac:dyDescent="0.25">
      <c r="A95" t="s">
        <v>136</v>
      </c>
      <c r="B95" s="10"/>
      <c r="D95" s="14"/>
      <c r="E95" s="14"/>
      <c r="F95" s="14"/>
      <c r="G95" s="14"/>
      <c r="J95" s="14"/>
    </row>
    <row r="96" spans="1:18" x14ac:dyDescent="0.25">
      <c r="B96" s="10"/>
      <c r="D96" s="14"/>
      <c r="E96" s="14"/>
      <c r="F96" s="14"/>
      <c r="G96" s="14"/>
      <c r="J96" s="14"/>
    </row>
    <row r="97" spans="2:10" x14ac:dyDescent="0.25">
      <c r="B97" s="10"/>
      <c r="D97" s="14"/>
      <c r="E97" s="14"/>
      <c r="F97" s="14"/>
      <c r="G97" s="14"/>
      <c r="J97" s="14"/>
    </row>
    <row r="98" spans="2:10" x14ac:dyDescent="0.25">
      <c r="B98" s="10"/>
      <c r="D98" s="14"/>
      <c r="E98" s="14"/>
      <c r="F98" s="14"/>
      <c r="G98" s="14"/>
      <c r="J98" s="14"/>
    </row>
    <row r="99" spans="2:10" x14ac:dyDescent="0.25">
      <c r="B99" s="10"/>
      <c r="D99" s="14"/>
      <c r="E99" s="14"/>
      <c r="F99" s="14"/>
      <c r="G99" s="14"/>
      <c r="J99" s="14"/>
    </row>
    <row r="100" spans="2:10" x14ac:dyDescent="0.25">
      <c r="B100" s="10"/>
      <c r="D100" s="14"/>
      <c r="E100" s="14"/>
      <c r="F100" s="14"/>
      <c r="G100" s="14"/>
      <c r="J100" s="14"/>
    </row>
    <row r="101" spans="2:10" x14ac:dyDescent="0.25">
      <c r="B101" s="10"/>
      <c r="D101" s="14"/>
      <c r="E101" s="14"/>
      <c r="F101" s="14"/>
      <c r="G101" s="14"/>
      <c r="J101" s="14"/>
    </row>
    <row r="102" spans="2:10" x14ac:dyDescent="0.25">
      <c r="B102" s="10"/>
      <c r="D102" s="14"/>
      <c r="E102" s="14"/>
      <c r="F102" s="14"/>
      <c r="G102" s="14"/>
      <c r="J102" s="14"/>
    </row>
    <row r="103" spans="2:10" x14ac:dyDescent="0.25">
      <c r="B103" s="10"/>
      <c r="D103" s="14"/>
      <c r="E103" s="14"/>
      <c r="F103" s="14"/>
      <c r="G103" s="14"/>
      <c r="J103" s="14"/>
    </row>
    <row r="104" spans="2:10" x14ac:dyDescent="0.25">
      <c r="B104" s="10"/>
      <c r="D104" s="14"/>
      <c r="E104" s="14"/>
      <c r="F104" s="14"/>
      <c r="G104" s="14"/>
      <c r="J104" s="14"/>
    </row>
    <row r="105" spans="2:10" x14ac:dyDescent="0.25">
      <c r="B105" s="10"/>
      <c r="D105" s="14"/>
      <c r="E105" s="14"/>
      <c r="F105" s="14"/>
      <c r="G105" s="14"/>
      <c r="J105" s="14"/>
    </row>
    <row r="106" spans="2:10" x14ac:dyDescent="0.25">
      <c r="B106" s="10"/>
      <c r="D106" s="14"/>
      <c r="E106" s="14"/>
      <c r="F106" s="14"/>
      <c r="G106" s="14"/>
      <c r="J106" s="14"/>
    </row>
    <row r="107" spans="2:10" x14ac:dyDescent="0.25">
      <c r="B107" s="10"/>
      <c r="D107" s="14"/>
      <c r="E107" s="14"/>
      <c r="F107" s="14"/>
      <c r="G107" s="14"/>
      <c r="J107" s="14"/>
    </row>
    <row r="108" spans="2:10" x14ac:dyDescent="0.25">
      <c r="D108" s="14"/>
      <c r="E108" s="14"/>
      <c r="F108" s="14"/>
      <c r="G108" s="14"/>
      <c r="J108" s="14"/>
    </row>
    <row r="109" spans="2:10" x14ac:dyDescent="0.25">
      <c r="D109" s="14"/>
      <c r="E109" s="14"/>
      <c r="F109" s="14"/>
      <c r="G109" s="14"/>
      <c r="J109" s="14"/>
    </row>
    <row r="110" spans="2:10" x14ac:dyDescent="0.25">
      <c r="D110" s="14"/>
      <c r="E110" s="14"/>
      <c r="F110" s="14"/>
      <c r="G110" s="14"/>
      <c r="J110" s="14"/>
    </row>
    <row r="111" spans="2:10" x14ac:dyDescent="0.25">
      <c r="D111" s="14"/>
      <c r="E111" s="14"/>
      <c r="F111" s="14"/>
      <c r="G111" s="14"/>
      <c r="J111" s="14"/>
    </row>
    <row r="112" spans="2:10" x14ac:dyDescent="0.25">
      <c r="B112" s="14"/>
      <c r="D112" s="14"/>
      <c r="E112" s="14"/>
      <c r="F112" s="14"/>
      <c r="G112" s="14"/>
      <c r="J112" s="14"/>
    </row>
    <row r="113" spans="1:17" x14ac:dyDescent="0.25">
      <c r="B113" s="14"/>
      <c r="D113" s="14"/>
      <c r="E113" s="14"/>
      <c r="F113" s="14"/>
      <c r="G113" s="14"/>
      <c r="J113" s="14"/>
    </row>
    <row r="114" spans="1:17" x14ac:dyDescent="0.25">
      <c r="D114" s="14"/>
      <c r="E114" s="14"/>
      <c r="F114" s="14"/>
      <c r="G114" s="14"/>
      <c r="J114" s="14"/>
      <c r="K114" s="49"/>
    </row>
    <row r="115" spans="1:17" x14ac:dyDescent="0.25">
      <c r="A115" s="70" t="s">
        <v>98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1:17" ht="18.75" x14ac:dyDescent="0.3">
      <c r="A116" s="71" t="s">
        <v>137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ht="18.75" x14ac:dyDescent="0.3">
      <c r="A117" s="69" t="s">
        <v>138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1:17" x14ac:dyDescent="0.25">
      <c r="D118"/>
    </row>
    <row r="119" spans="1:17" x14ac:dyDescent="0.25">
      <c r="D119"/>
    </row>
    <row r="120" spans="1:17" x14ac:dyDescent="0.25">
      <c r="D120"/>
    </row>
    <row r="121" spans="1:17" x14ac:dyDescent="0.25">
      <c r="D121"/>
    </row>
    <row r="122" spans="1:17" x14ac:dyDescent="0.25">
      <c r="D122"/>
    </row>
    <row r="123" spans="1:17" x14ac:dyDescent="0.25">
      <c r="D123"/>
    </row>
    <row r="124" spans="1:17" x14ac:dyDescent="0.25">
      <c r="D124"/>
    </row>
    <row r="125" spans="1:17" x14ac:dyDescent="0.25">
      <c r="D125"/>
    </row>
    <row r="126" spans="1:17" x14ac:dyDescent="0.25">
      <c r="D126"/>
    </row>
    <row r="127" spans="1:17" x14ac:dyDescent="0.25">
      <c r="D127"/>
    </row>
    <row r="128" spans="1:17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</sheetData>
  <mergeCells count="9">
    <mergeCell ref="A1:B6"/>
    <mergeCell ref="A115:Q115"/>
    <mergeCell ref="A116:Q116"/>
    <mergeCell ref="A7:Q7"/>
    <mergeCell ref="A8:Q8"/>
    <mergeCell ref="A9:Q9"/>
    <mergeCell ref="A11:Q11"/>
    <mergeCell ref="E13:Q13"/>
    <mergeCell ref="A10:Q1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rowBreaks count="1" manualBreakCount="1">
    <brk id="7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61F9-5651-46AC-8B1B-9D6742D2D7F3}">
  <dimension ref="A1:M34"/>
  <sheetViews>
    <sheetView topLeftCell="A7" workbookViewId="0">
      <selection activeCell="E7" sqref="E7"/>
    </sheetView>
  </sheetViews>
  <sheetFormatPr baseColWidth="10" defaultColWidth="14" defaultRowHeight="15" x14ac:dyDescent="0.25"/>
  <cols>
    <col min="1" max="1" width="17.42578125" style="56" customWidth="1"/>
    <col min="2" max="2" width="15" style="56" customWidth="1"/>
    <col min="3" max="3" width="16.42578125" style="56" customWidth="1"/>
    <col min="4" max="4" width="17.85546875" style="56" customWidth="1"/>
    <col min="5" max="5" width="17" style="56" customWidth="1"/>
    <col min="6" max="6" width="14.7109375" style="56" bestFit="1" customWidth="1"/>
    <col min="7" max="7" width="14" style="56"/>
    <col min="8" max="8" width="16.42578125" style="56" customWidth="1"/>
    <col min="9" max="10" width="14" style="56"/>
    <col min="11" max="12" width="17.7109375" style="56" customWidth="1"/>
    <col min="13" max="13" width="15.42578125" style="56" customWidth="1"/>
    <col min="14" max="14" width="14.140625" style="56" bestFit="1" customWidth="1"/>
    <col min="15" max="16384" width="14" style="56"/>
  </cols>
  <sheetData>
    <row r="1" spans="1:13" x14ac:dyDescent="0.25">
      <c r="A1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3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3" ht="18.75" x14ac:dyDescent="0.3">
      <c r="A8" s="79" t="s">
        <v>99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8.75" x14ac:dyDescent="0.3">
      <c r="A9" s="80">
        <v>44531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25">
      <c r="A10" s="82"/>
      <c r="B10" s="82"/>
      <c r="C10" s="82"/>
      <c r="D10" s="82"/>
      <c r="E10" s="82"/>
      <c r="F10" s="82"/>
      <c r="G10" s="82"/>
      <c r="H10" s="82"/>
      <c r="I10" s="57"/>
      <c r="J10" s="57"/>
      <c r="K10" s="57"/>
      <c r="L10" s="57"/>
    </row>
    <row r="11" spans="1:13" x14ac:dyDescent="0.25">
      <c r="A11" s="82" t="s">
        <v>100</v>
      </c>
      <c r="B11" s="82"/>
      <c r="C11" s="57"/>
      <c r="D11" s="57"/>
      <c r="E11" s="57"/>
      <c r="F11" s="57"/>
      <c r="G11" s="57"/>
      <c r="H11" s="58"/>
      <c r="I11" s="58"/>
      <c r="J11" s="58"/>
      <c r="K11" s="58"/>
      <c r="L11" s="58"/>
    </row>
    <row r="12" spans="1:13" x14ac:dyDescent="0.25">
      <c r="A12" s="59" t="s">
        <v>101</v>
      </c>
      <c r="B12" s="59" t="s">
        <v>102</v>
      </c>
      <c r="C12" s="59" t="s">
        <v>103</v>
      </c>
      <c r="D12" s="59" t="s">
        <v>104</v>
      </c>
      <c r="E12" s="59" t="s">
        <v>105</v>
      </c>
      <c r="F12" s="59" t="s">
        <v>106</v>
      </c>
      <c r="G12" s="59" t="s">
        <v>107</v>
      </c>
      <c r="H12" s="59" t="s">
        <v>108</v>
      </c>
      <c r="I12" s="60" t="s">
        <v>108</v>
      </c>
      <c r="J12" s="60" t="s">
        <v>108</v>
      </c>
      <c r="K12" s="60" t="s">
        <v>108</v>
      </c>
      <c r="L12" s="61" t="s">
        <v>108</v>
      </c>
      <c r="M12" s="61" t="s">
        <v>108</v>
      </c>
    </row>
    <row r="13" spans="1:13" x14ac:dyDescent="0.25">
      <c r="A13" s="62">
        <v>5139</v>
      </c>
      <c r="B13" s="57" t="s">
        <v>109</v>
      </c>
      <c r="C13" s="57" t="s">
        <v>110</v>
      </c>
      <c r="D13" s="62">
        <v>10</v>
      </c>
      <c r="E13" s="57" t="s">
        <v>111</v>
      </c>
      <c r="F13" s="62">
        <v>100</v>
      </c>
      <c r="G13" s="57" t="s">
        <v>112</v>
      </c>
      <c r="H13" s="57" t="s">
        <v>113</v>
      </c>
      <c r="I13" s="63" t="s">
        <v>113</v>
      </c>
      <c r="J13" s="63" t="s">
        <v>113</v>
      </c>
      <c r="K13" s="63" t="s">
        <v>113</v>
      </c>
      <c r="L13" s="63" t="s">
        <v>113</v>
      </c>
      <c r="M13" s="63" t="s">
        <v>113</v>
      </c>
    </row>
    <row r="14" spans="1:13" x14ac:dyDescent="0.25">
      <c r="A14" s="57"/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</row>
    <row r="15" spans="1:13" x14ac:dyDescent="0.25">
      <c r="A15" s="64" t="s">
        <v>114</v>
      </c>
      <c r="B15" s="64" t="s">
        <v>115</v>
      </c>
      <c r="C15" s="64" t="s">
        <v>116</v>
      </c>
      <c r="D15" s="64" t="s">
        <v>117</v>
      </c>
      <c r="E15" s="64" t="s">
        <v>118</v>
      </c>
      <c r="F15" s="64" t="s">
        <v>119</v>
      </c>
      <c r="G15" s="64" t="s">
        <v>120</v>
      </c>
      <c r="H15" s="64" t="s">
        <v>12</v>
      </c>
      <c r="I15" s="64" t="s">
        <v>121</v>
      </c>
      <c r="J15" s="64" t="s">
        <v>122</v>
      </c>
      <c r="K15" s="64" t="s">
        <v>123</v>
      </c>
      <c r="L15" s="64" t="s">
        <v>124</v>
      </c>
      <c r="M15" s="64" t="s">
        <v>125</v>
      </c>
    </row>
    <row r="16" spans="1:13" x14ac:dyDescent="0.25">
      <c r="A16" s="65">
        <v>6583333</v>
      </c>
      <c r="B16" s="65">
        <v>6583333.3300000001</v>
      </c>
      <c r="C16" s="65">
        <v>6583333.3399999999</v>
      </c>
      <c r="D16" s="65">
        <v>6583333.3399999999</v>
      </c>
      <c r="E16" s="65">
        <v>6583333.3099999996</v>
      </c>
      <c r="F16" s="65">
        <v>6583333.3300000001</v>
      </c>
      <c r="G16" s="58">
        <v>6583333.3300000001</v>
      </c>
      <c r="H16" s="65">
        <v>6583333.3300000001</v>
      </c>
      <c r="I16" s="65">
        <v>6583333.3300000001</v>
      </c>
      <c r="J16" s="65">
        <v>6583333.3300000001</v>
      </c>
      <c r="K16" s="65">
        <v>6583333</v>
      </c>
      <c r="L16" s="65">
        <v>6583333</v>
      </c>
      <c r="M16" s="66">
        <v>79000000</v>
      </c>
    </row>
    <row r="17" spans="1:13" x14ac:dyDescent="0.25">
      <c r="A17" s="58"/>
      <c r="B17" s="58"/>
      <c r="C17" s="58"/>
      <c r="D17" s="58"/>
      <c r="E17" s="58"/>
      <c r="F17" s="58"/>
      <c r="G17" s="57"/>
      <c r="H17" s="58"/>
      <c r="I17" s="65"/>
      <c r="J17" s="65"/>
      <c r="K17" s="65"/>
      <c r="L17" s="65"/>
      <c r="M17" s="58"/>
    </row>
    <row r="18" spans="1:13" x14ac:dyDescent="0.25">
      <c r="A18" s="82" t="s">
        <v>126</v>
      </c>
      <c r="B18" s="82"/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</row>
    <row r="19" spans="1:13" x14ac:dyDescent="0.25">
      <c r="A19" s="59" t="s">
        <v>101</v>
      </c>
      <c r="B19" s="59" t="s">
        <v>102</v>
      </c>
      <c r="C19" s="59" t="s">
        <v>103</v>
      </c>
      <c r="D19" s="59" t="s">
        <v>104</v>
      </c>
      <c r="E19" s="59" t="s">
        <v>105</v>
      </c>
      <c r="F19" s="59" t="s">
        <v>106</v>
      </c>
      <c r="G19" s="59" t="s">
        <v>107</v>
      </c>
      <c r="H19" s="59" t="s">
        <v>108</v>
      </c>
      <c r="I19" s="60" t="s">
        <v>108</v>
      </c>
      <c r="J19" s="60" t="s">
        <v>108</v>
      </c>
      <c r="K19" s="60" t="s">
        <v>108</v>
      </c>
      <c r="L19" s="60" t="s">
        <v>108</v>
      </c>
      <c r="M19" s="61" t="s">
        <v>108</v>
      </c>
    </row>
    <row r="20" spans="1:13" x14ac:dyDescent="0.25">
      <c r="A20" s="62">
        <v>5139</v>
      </c>
      <c r="B20" s="57" t="s">
        <v>109</v>
      </c>
      <c r="C20" s="57" t="s">
        <v>110</v>
      </c>
      <c r="D20" s="62">
        <v>30</v>
      </c>
      <c r="E20" s="57" t="s">
        <v>127</v>
      </c>
      <c r="F20" s="62">
        <v>102</v>
      </c>
      <c r="G20" s="57" t="s">
        <v>128</v>
      </c>
      <c r="H20" s="57" t="s">
        <v>129</v>
      </c>
      <c r="I20" s="63" t="s">
        <v>129</v>
      </c>
      <c r="J20" s="63" t="s">
        <v>129</v>
      </c>
      <c r="K20" s="63" t="s">
        <v>129</v>
      </c>
      <c r="L20" s="63" t="s">
        <v>129</v>
      </c>
      <c r="M20" s="63" t="s">
        <v>129</v>
      </c>
    </row>
    <row r="21" spans="1:13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x14ac:dyDescent="0.25">
      <c r="A22" s="64" t="s">
        <v>114</v>
      </c>
      <c r="B22" s="64" t="s">
        <v>115</v>
      </c>
      <c r="C22" s="64" t="s">
        <v>116</v>
      </c>
      <c r="D22" s="64" t="s">
        <v>117</v>
      </c>
      <c r="E22" s="64" t="s">
        <v>118</v>
      </c>
      <c r="F22" s="64" t="s">
        <v>119</v>
      </c>
      <c r="G22" s="64" t="s">
        <v>120</v>
      </c>
      <c r="H22" s="64" t="s">
        <v>12</v>
      </c>
      <c r="I22" s="64" t="s">
        <v>121</v>
      </c>
      <c r="J22" s="64" t="s">
        <v>123</v>
      </c>
      <c r="K22" s="64" t="s">
        <v>123</v>
      </c>
      <c r="L22" s="64" t="s">
        <v>124</v>
      </c>
      <c r="M22" s="64" t="s">
        <v>130</v>
      </c>
    </row>
    <row r="23" spans="1:13" x14ac:dyDescent="0.25">
      <c r="A23" s="58">
        <v>27190265</v>
      </c>
      <c r="B23" s="58">
        <v>67836703</v>
      </c>
      <c r="C23" s="58">
        <v>102296227</v>
      </c>
      <c r="D23" s="58">
        <v>161544838</v>
      </c>
      <c r="E23" s="58">
        <v>62130505</v>
      </c>
      <c r="F23" s="58">
        <v>69478155</v>
      </c>
      <c r="G23" s="65">
        <v>83657139</v>
      </c>
      <c r="H23" s="58">
        <v>73360553</v>
      </c>
      <c r="I23" s="58">
        <v>48493850</v>
      </c>
      <c r="J23" s="58">
        <v>57069698</v>
      </c>
      <c r="K23" s="58">
        <v>155669223</v>
      </c>
      <c r="L23" s="58">
        <v>80214984</v>
      </c>
      <c r="M23" s="57">
        <f>SUM(A23:L23)</f>
        <v>988942140</v>
      </c>
    </row>
    <row r="24" spans="1:13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3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3" hidden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3" hidden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3" hidden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 x14ac:dyDescent="0.25">
      <c r="A29" s="58"/>
      <c r="B29" s="58"/>
      <c r="C29" s="58"/>
      <c r="D29" s="58"/>
      <c r="E29" s="58"/>
      <c r="F29" s="58"/>
      <c r="G29" s="78"/>
      <c r="H29" s="78"/>
      <c r="I29" s="67"/>
      <c r="J29" s="67"/>
      <c r="K29" s="67"/>
      <c r="L29" s="67"/>
    </row>
    <row r="30" spans="1:13" x14ac:dyDescent="0.25">
      <c r="A30" s="58"/>
      <c r="B30" s="58"/>
      <c r="C30" s="58"/>
      <c r="D30" s="58"/>
      <c r="E30" s="58"/>
      <c r="F30" s="58"/>
      <c r="G30" s="82"/>
      <c r="H30" s="82"/>
      <c r="I30" s="57"/>
      <c r="J30" s="57"/>
      <c r="K30" s="57"/>
      <c r="L30" s="57"/>
    </row>
    <row r="31" spans="1:13" x14ac:dyDescent="0.25">
      <c r="A31" s="78" t="s">
        <v>131</v>
      </c>
      <c r="B31" s="78"/>
      <c r="C31" s="58"/>
      <c r="D31" s="58"/>
      <c r="E31" s="78" t="s">
        <v>132</v>
      </c>
      <c r="F31" s="78"/>
      <c r="G31" s="58"/>
      <c r="H31" s="58"/>
      <c r="I31" s="58"/>
      <c r="J31" s="58"/>
      <c r="K31" s="58"/>
      <c r="L31" s="58"/>
    </row>
    <row r="32" spans="1:13" x14ac:dyDescent="0.25">
      <c r="A32" s="82" t="s">
        <v>133</v>
      </c>
      <c r="B32" s="82"/>
      <c r="C32" s="58"/>
      <c r="D32" s="58"/>
      <c r="E32" s="82" t="s">
        <v>134</v>
      </c>
      <c r="F32" s="82"/>
      <c r="G32" s="58"/>
      <c r="H32" s="58"/>
      <c r="I32" s="58"/>
      <c r="J32" s="58"/>
      <c r="K32" s="58"/>
      <c r="L32" s="58"/>
    </row>
    <row r="33" spans="1:12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</sheetData>
  <mergeCells count="11">
    <mergeCell ref="G30:H30"/>
    <mergeCell ref="A31:B31"/>
    <mergeCell ref="E31:F31"/>
    <mergeCell ref="A32:B32"/>
    <mergeCell ref="E32:F32"/>
    <mergeCell ref="G29:H29"/>
    <mergeCell ref="A8:M8"/>
    <mergeCell ref="A9:M9"/>
    <mergeCell ref="A10:H10"/>
    <mergeCell ref="A11:B11"/>
    <mergeCell ref="A18:B18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Gastos</vt:lpstr>
      <vt:lpstr>Ingresos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2022-01-06T19:06:17Z</cp:lastPrinted>
  <dcterms:created xsi:type="dcterms:W3CDTF">2021-10-28T19:47:46Z</dcterms:created>
  <dcterms:modified xsi:type="dcterms:W3CDTF">2022-02-14T16:03:45Z</dcterms:modified>
</cp:coreProperties>
</file>