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reu\Desktop\Informe Ejecución Presupuesto\Carpeta\PORTAL\2021\"/>
    </mc:Choice>
  </mc:AlternateContent>
  <xr:revisionPtr revIDLastSave="0" documentId="13_ncr:1_{67D73BF8-C2F4-47A6-81E4-F21FFA621834}" xr6:coauthVersionLast="47" xr6:coauthVersionMax="47" xr10:uidLastSave="{00000000-0000-0000-0000-000000000000}"/>
  <bookViews>
    <workbookView xWindow="20370" yWindow="-120" windowWidth="20730" windowHeight="11160" xr2:uid="{4A2F460E-624A-4C9F-84CF-636DA257DA57}"/>
  </bookViews>
  <sheets>
    <sheet name="Hoja1" sheetId="1" r:id="rId1"/>
  </sheets>
  <definedNames>
    <definedName name="_xlnm.Print_Area" localSheetId="0">Hoja1!$A$1:$Q$121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Q93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O58" i="1"/>
  <c r="Q58" i="1" s="1"/>
  <c r="O42" i="1"/>
  <c r="O32" i="1"/>
  <c r="O22" i="1"/>
  <c r="O16" i="1"/>
  <c r="O80" i="1" l="1"/>
  <c r="Q80" i="1" l="1"/>
  <c r="O93" i="1"/>
  <c r="Q92" i="1"/>
  <c r="Q90" i="1"/>
  <c r="Q89" i="1"/>
  <c r="Q88" i="1"/>
  <c r="Q87" i="1"/>
  <c r="Q86" i="1"/>
  <c r="Q85" i="1"/>
  <c r="Q84" i="1"/>
  <c r="Q83" i="1"/>
  <c r="Q82" i="1"/>
  <c r="Q81" i="1"/>
  <c r="N58" i="1"/>
  <c r="N42" i="1"/>
  <c r="N32" i="1"/>
  <c r="N22" i="1"/>
  <c r="N16" i="1"/>
  <c r="C58" i="1"/>
  <c r="C42" i="1"/>
  <c r="C32" i="1"/>
  <c r="C22" i="1"/>
  <c r="C16" i="1"/>
  <c r="B16" i="1"/>
  <c r="O91" i="1"/>
  <c r="N91" i="1"/>
  <c r="M91" i="1"/>
  <c r="L91" i="1"/>
  <c r="K91" i="1"/>
  <c r="J91" i="1"/>
  <c r="I91" i="1"/>
  <c r="H91" i="1"/>
  <c r="G91" i="1"/>
  <c r="F91" i="1"/>
  <c r="E91" i="1"/>
  <c r="B76" i="1"/>
  <c r="B73" i="1"/>
  <c r="O68" i="1"/>
  <c r="N68" i="1"/>
  <c r="M68" i="1"/>
  <c r="L68" i="1"/>
  <c r="K68" i="1"/>
  <c r="J68" i="1"/>
  <c r="I68" i="1"/>
  <c r="H68" i="1"/>
  <c r="G68" i="1"/>
  <c r="F68" i="1"/>
  <c r="E68" i="1"/>
  <c r="E67" i="1" s="1"/>
  <c r="E58" i="1" s="1"/>
  <c r="B68" i="1"/>
  <c r="M58" i="1"/>
  <c r="L58" i="1"/>
  <c r="K58" i="1"/>
  <c r="J58" i="1"/>
  <c r="I58" i="1"/>
  <c r="H58" i="1"/>
  <c r="G58" i="1"/>
  <c r="F58" i="1"/>
  <c r="B58" i="1"/>
  <c r="O50" i="1"/>
  <c r="N50" i="1"/>
  <c r="M50" i="1"/>
  <c r="K50" i="1"/>
  <c r="J50" i="1"/>
  <c r="I50" i="1"/>
  <c r="H50" i="1"/>
  <c r="G50" i="1"/>
  <c r="F50" i="1"/>
  <c r="E50" i="1"/>
  <c r="B50" i="1"/>
  <c r="M42" i="1"/>
  <c r="L42" i="1"/>
  <c r="K42" i="1"/>
  <c r="J42" i="1"/>
  <c r="I42" i="1"/>
  <c r="H42" i="1"/>
  <c r="G42" i="1"/>
  <c r="F42" i="1"/>
  <c r="E42" i="1"/>
  <c r="B42" i="1"/>
  <c r="M32" i="1"/>
  <c r="L32" i="1"/>
  <c r="K32" i="1"/>
  <c r="J32" i="1"/>
  <c r="I32" i="1"/>
  <c r="H32" i="1"/>
  <c r="G32" i="1"/>
  <c r="F32" i="1"/>
  <c r="E32" i="1"/>
  <c r="B32" i="1"/>
  <c r="L29" i="1"/>
  <c r="M22" i="1"/>
  <c r="K22" i="1"/>
  <c r="J22" i="1"/>
  <c r="I22" i="1"/>
  <c r="H22" i="1"/>
  <c r="G22" i="1"/>
  <c r="F22" i="1"/>
  <c r="E22" i="1"/>
  <c r="B22" i="1"/>
  <c r="G19" i="1"/>
  <c r="G16" i="1" s="1"/>
  <c r="F19" i="1"/>
  <c r="M16" i="1"/>
  <c r="L16" i="1"/>
  <c r="K16" i="1"/>
  <c r="J16" i="1"/>
  <c r="I16" i="1"/>
  <c r="H16" i="1"/>
  <c r="E16" i="1"/>
  <c r="Q91" i="1" l="1"/>
  <c r="N80" i="1"/>
  <c r="N93" i="1"/>
  <c r="L22" i="1"/>
  <c r="H80" i="1"/>
  <c r="H93" i="1" s="1"/>
  <c r="L80" i="1"/>
  <c r="L93" i="1" s="1"/>
  <c r="B80" i="1"/>
  <c r="B93" i="1" s="1"/>
  <c r="C80" i="1"/>
  <c r="I80" i="1"/>
  <c r="I93" i="1" s="1"/>
  <c r="M80" i="1"/>
  <c r="J80" i="1"/>
  <c r="J93" i="1" s="1"/>
  <c r="K80" i="1"/>
  <c r="K93" i="1" s="1"/>
  <c r="G80" i="1"/>
  <c r="G93" i="1" s="1"/>
  <c r="E93" i="1"/>
  <c r="F16" i="1"/>
  <c r="E80" i="1"/>
  <c r="F80" i="1" l="1"/>
  <c r="F93" i="1" s="1"/>
  <c r="M93" i="1"/>
  <c r="C93" i="1"/>
</calcChain>
</file>

<file path=xl/sharedStrings.xml><?xml version="1.0" encoding="utf-8"?>
<sst xmlns="http://schemas.openxmlformats.org/spreadsheetml/2006/main" count="103" uniqueCount="103">
  <si>
    <t>SUPERINTENDENCIA DE ELECTRICIDAD</t>
  </si>
  <si>
    <t xml:space="preserve">Ejecución de Gastos y Aplicaciones Financieras </t>
  </si>
  <si>
    <t>En RD$</t>
  </si>
  <si>
    <t>Detalle</t>
  </si>
  <si>
    <t>Presupueto Formulado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</si>
  <si>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</si>
  <si>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</si>
  <si>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</si>
  <si>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</si>
  <si>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</si>
  <si>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</si>
  <si>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</si>
  <si>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</si>
  <si>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</si>
  <si>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</si>
  <si>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</si>
  <si>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</si>
  <si>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</si>
  <si>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</si>
  <si>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</si>
  <si>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</si>
  <si>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</si>
  <si>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</si>
  <si>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</si>
  <si>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</si>
  <si>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</si>
  <si>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</si>
  <si>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</si>
  <si>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</si>
  <si>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</si>
  <si>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</si>
  <si>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</si>
  <si>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</si>
  <si>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</si>
  <si>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</si>
  <si>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</si>
  <si>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</si>
  <si>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</si>
  <si>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</si>
  <si>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</si>
  <si>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</si>
  <si>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</si>
  <si>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</si>
  <si>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</si>
  <si>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</si>
  <si>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</si>
  <si>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</si>
  <si>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</si>
  <si>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</si>
  <si>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</si>
  <si>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</si>
  <si>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</si>
  <si>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</si>
  <si>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</si>
  <si>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</si>
  <si>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</si>
  <si>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</si>
  <si>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</si>
  <si>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</si>
  <si>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</si>
  <si>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</si>
  <si>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</si>
  <si>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</si>
  <si>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</si>
  <si>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</si>
  <si>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</si>
  <si>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</si>
  <si>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</si>
  <si>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</si>
  <si>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</si>
  <si>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</si>
  <si>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</si>
  <si>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</si>
  <si>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</si>
  <si>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</si>
  <si>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</si>
  <si>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</si>
  <si>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</si>
  <si>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</si>
  <si>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</si>
  <si>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</si>
  <si>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</si>
  <si>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</si>
  <si>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</si>
  <si>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</si>
  <si>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</si>
  <si>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</si>
  <si>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</si>
  <si>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</si>
  <si>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</si>
  <si>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</si>
  <si>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</si>
  <si>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</si>
  <si>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</si>
  <si>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 y Dynamics</t>
  </si>
  <si>
    <t>Presupuesto Modificado</t>
  </si>
  <si>
    <t>Gastos devengados</t>
  </si>
  <si>
    <t xml:space="preserve">Total </t>
  </si>
  <si>
    <t>Año 2021</t>
  </si>
  <si>
    <t>Jose R. Cepeda Castellanos                                                                                                                            Amarilis Abreu Marte</t>
  </si>
  <si>
    <t>Fecha de registro: hasta el 30 de noviembre 2021</t>
  </si>
  <si>
    <t>_______________________________________                                                                                                           _______________________________________</t>
  </si>
  <si>
    <t>Director Administrativo Financiero                                                                                                     Encargada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</si>
</sst>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0" fontId="2" fillId="0" borderId="0" xfId="0" applyFont="1"/>
    <xf numFmtId="43" fontId="0" fillId="0" borderId="0" xfId="1" applyFont="1" applyFill="1" applyAlignment="1"/>
    <xf numFmtId="164" fontId="0" fillId="0" borderId="0" xfId="0" applyNumberForma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5" fontId="0" fillId="0" borderId="0" xfId="0" applyNumberFormat="1"/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70445</xdr:rowOff>
    </xdr:from>
    <xdr:to>
      <xdr:col>4</xdr:col>
      <xdr:colOff>280748</xdr:colOff>
      <xdr:row>8</xdr:row>
      <xdr:rowOff>27214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5"/>
          <a:ext cx="6361667" cy="158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32"/>
  <sheetViews>
    <sheetView tabSelected="1" view="pageBreakPreview" topLeftCell="A13" zoomScale="60" zoomScaleNormal="70" workbookViewId="0">
      <selection activeCell="A9" sqref="A9:Q9"/>
    </sheetView>
  </sheetViews>
  <sheetFormatPr baseColWidth="10" defaultColWidth="9.140625" defaultRowHeight="15" x14ac:dyDescent="0.25"/>
  <cols>
    <col min="1" max="1" width="63.28515625" customWidth="1"/>
    <col min="2" max="2" width="19.5703125" customWidth="1"/>
    <col min="3" max="3" width="18.85546875" customWidth="1"/>
    <col min="4" max="4" width="2.7109375" style="1" customWidth="1"/>
    <col min="5" max="5" width="20.140625" bestFit="1" customWidth="1"/>
    <col min="6" max="6" width="19.42578125" bestFit="1" customWidth="1"/>
    <col min="7" max="7" width="21.140625" bestFit="1" customWidth="1"/>
    <col min="8" max="8" width="19" bestFit="1" customWidth="1"/>
    <col min="9" max="9" width="19.42578125" bestFit="1" customWidth="1"/>
    <col min="10" max="12" width="20.140625" bestFit="1" customWidth="1"/>
    <col min="13" max="13" width="23" customWidth="1"/>
    <col min="14" max="14" width="20.7109375" customWidth="1"/>
    <col min="15" max="15" width="21" bestFit="1" customWidth="1"/>
    <col min="16" max="16" width="11.42578125" hidden="1" customWidth="1"/>
    <col min="17" max="17" width="22" style="52" bestFit="1" customWidth="1"/>
    <col min="18" max="18" width="2.7109375" style="1" customWidth="1"/>
    <col min="19" max="19" width="15.85546875" bestFit="1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56"/>
      <c r="B1" s="56"/>
      <c r="D1"/>
    </row>
    <row r="2" spans="1:31" x14ac:dyDescent="0.25">
      <c r="A2" s="56"/>
      <c r="B2" s="56"/>
      <c r="D2"/>
      <c r="R2" s="2"/>
    </row>
    <row r="3" spans="1:31" x14ac:dyDescent="0.25">
      <c r="A3" s="56"/>
      <c r="B3" s="56"/>
      <c r="D3"/>
      <c r="R3" s="2"/>
    </row>
    <row r="4" spans="1:31" x14ac:dyDescent="0.25">
      <c r="A4" s="56"/>
      <c r="B4" s="56"/>
      <c r="D4"/>
      <c r="R4" s="2"/>
    </row>
    <row r="5" spans="1:31" x14ac:dyDescent="0.25">
      <c r="A5" s="56"/>
      <c r="B5" s="56"/>
      <c r="D5"/>
      <c r="R5" s="2"/>
    </row>
    <row r="6" spans="1:31" x14ac:dyDescent="0.25">
      <c r="A6" s="56"/>
      <c r="B6" s="56"/>
      <c r="D6"/>
      <c r="R6" s="2"/>
    </row>
    <row r="7" spans="1:31" ht="18.75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2"/>
      <c r="T7" s="3"/>
    </row>
    <row r="8" spans="1:31" ht="18.75" x14ac:dyDescent="0.3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2"/>
      <c r="T8" s="4"/>
    </row>
    <row r="9" spans="1:31" ht="15.75" x14ac:dyDescent="0.25">
      <c r="A9" s="59" t="s">
        <v>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2"/>
      <c r="T9" s="4"/>
    </row>
    <row r="10" spans="1:31" ht="15.75" x14ac:dyDescent="0.25">
      <c r="A10" s="59" t="s">
        <v>98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"/>
      <c r="T10" s="4"/>
    </row>
    <row r="11" spans="1:31" x14ac:dyDescent="0.25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2"/>
      <c r="T11" s="4"/>
    </row>
    <row r="12" spans="1:31" x14ac:dyDescent="0.25">
      <c r="D12"/>
      <c r="R12" s="2"/>
      <c r="T12" s="4"/>
    </row>
    <row r="13" spans="1:31" ht="15" customHeight="1" x14ac:dyDescent="0.25">
      <c r="A13" s="5"/>
      <c r="B13" s="6"/>
      <c r="C13" s="51"/>
      <c r="D13"/>
      <c r="E13" s="60" t="s">
        <v>96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2"/>
      <c r="T13" s="4"/>
    </row>
    <row r="14" spans="1:31" ht="31.5" x14ac:dyDescent="0.25">
      <c r="A14" s="7" t="s">
        <v>3</v>
      </c>
      <c r="B14" s="8" t="s">
        <v>4</v>
      </c>
      <c r="C14" s="8" t="s">
        <v>95</v>
      </c>
      <c r="D14" s="9"/>
      <c r="E14" s="8" t="s">
        <v>5</v>
      </c>
      <c r="F14" s="8" t="s">
        <v>6</v>
      </c>
      <c r="G14" s="8" t="s">
        <v>7</v>
      </c>
      <c r="H14" s="8" t="s">
        <v>8</v>
      </c>
      <c r="I14" s="8" t="s">
        <v>9</v>
      </c>
      <c r="J14" s="8" t="s">
        <v>10</v>
      </c>
      <c r="K14" s="8" t="s">
        <v>11</v>
      </c>
      <c r="L14" s="8" t="s">
        <v>12</v>
      </c>
      <c r="M14" s="8" t="s">
        <v>13</v>
      </c>
      <c r="N14" s="8" t="s">
        <v>14</v>
      </c>
      <c r="O14" s="8" t="s">
        <v>15</v>
      </c>
      <c r="P14" s="8" t="s">
        <v>16</v>
      </c>
      <c r="Q14" s="53" t="s">
        <v>97</v>
      </c>
      <c r="R14" s="9"/>
      <c r="AD14" s="10"/>
      <c r="AE14" s="10"/>
    </row>
    <row r="15" spans="1:31" ht="24.95" customHeight="1" x14ac:dyDescent="0.25">
      <c r="A15" s="11" t="s">
        <v>17</v>
      </c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24.95" customHeight="1" x14ac:dyDescent="0.25">
      <c r="A16" s="15" t="s">
        <v>18</v>
      </c>
      <c r="B16" s="16">
        <f>+B17+B18+B19+B20+B21</f>
        <v>661910872</v>
      </c>
      <c r="C16" s="17">
        <f>+C17+C18+C19+C20+C21</f>
        <v>0</v>
      </c>
      <c r="D16" s="18"/>
      <c r="E16" s="19">
        <f>+E17+E18+E19+E21+E20</f>
        <v>41809666.679999992</v>
      </c>
      <c r="F16" s="19">
        <f>+F17+F18+F19+F21+F20</f>
        <v>48154429.810000002</v>
      </c>
      <c r="G16" s="19">
        <f>+G17+G18+G19+G21+G20</f>
        <v>44580646.419999994</v>
      </c>
      <c r="H16" s="19">
        <f>+H17+H18+H19+H21+H20</f>
        <v>56190916.969999991</v>
      </c>
      <c r="I16" s="19">
        <f>+I17+I18+I19+I21+I20</f>
        <v>51110810.560000002</v>
      </c>
      <c r="J16" s="20">
        <f t="shared" ref="J16:O16" si="0">+J17+J18+J19+J21+J20</f>
        <v>43849926.140000001</v>
      </c>
      <c r="K16" s="20">
        <f t="shared" si="0"/>
        <v>43286925.310000002</v>
      </c>
      <c r="L16" s="20">
        <f t="shared" si="0"/>
        <v>61549709.730000004</v>
      </c>
      <c r="M16" s="20">
        <f t="shared" si="0"/>
        <v>46892511.719999999</v>
      </c>
      <c r="N16" s="20">
        <f t="shared" si="0"/>
        <v>49750785.659999996</v>
      </c>
      <c r="O16" s="20">
        <f t="shared" si="0"/>
        <v>58173893.970000006</v>
      </c>
      <c r="P16" s="20"/>
      <c r="Q16" s="20">
        <f>+E16+F16+G16+H16+I16+J16+K16+L16+M16+N16+O16</f>
        <v>545350222.97000003</v>
      </c>
      <c r="R16" s="18"/>
      <c r="V16" s="21"/>
    </row>
    <row r="17" spans="1:20" ht="24.95" customHeight="1" x14ac:dyDescent="0.25">
      <c r="A17" s="22" t="s">
        <v>19</v>
      </c>
      <c r="B17" s="23">
        <v>473380001</v>
      </c>
      <c r="C17" s="24"/>
      <c r="D17" s="25"/>
      <c r="E17" s="2">
        <v>35064598.329999998</v>
      </c>
      <c r="F17" s="2">
        <v>41057181.619999997</v>
      </c>
      <c r="G17" s="2">
        <v>37750146.259999998</v>
      </c>
      <c r="H17" s="2">
        <v>48632686.299999997</v>
      </c>
      <c r="I17" s="2">
        <v>42098926.170000002</v>
      </c>
      <c r="J17" s="2">
        <v>35816214.700000003</v>
      </c>
      <c r="K17" s="2">
        <v>36783268.149999999</v>
      </c>
      <c r="L17" s="2">
        <v>37785359.07</v>
      </c>
      <c r="M17" s="2">
        <v>39932650.43</v>
      </c>
      <c r="N17" s="2">
        <v>38697355</v>
      </c>
      <c r="O17" s="2">
        <v>50267887.310000002</v>
      </c>
      <c r="P17" s="2"/>
      <c r="Q17" s="2">
        <f t="shared" ref="Q17:Q80" si="1">+E17+F17+G17+H17+I17+J17+K17+L17+M17+N17+O17</f>
        <v>443886273.33999997</v>
      </c>
      <c r="R17" s="25"/>
      <c r="S17" s="2"/>
      <c r="T17" s="2"/>
    </row>
    <row r="18" spans="1:20" ht="24.95" customHeight="1" x14ac:dyDescent="0.25">
      <c r="A18" s="22" t="s">
        <v>20</v>
      </c>
      <c r="B18" s="23">
        <v>30160000</v>
      </c>
      <c r="C18" s="24"/>
      <c r="D18" s="25"/>
      <c r="E18" s="2">
        <v>2124980.5699999998</v>
      </c>
      <c r="F18" s="14">
        <v>2100691.65</v>
      </c>
      <c r="G18" s="2">
        <v>2191237.14</v>
      </c>
      <c r="H18" s="2">
        <v>2260886.69</v>
      </c>
      <c r="I18" s="2">
        <v>2240020.59</v>
      </c>
      <c r="J18" s="2">
        <v>2978480.59</v>
      </c>
      <c r="K18" s="2">
        <v>2158236.7400000002</v>
      </c>
      <c r="L18" s="2">
        <v>2559861.86</v>
      </c>
      <c r="M18" s="2">
        <v>2194908.39</v>
      </c>
      <c r="N18" s="2">
        <v>2984008</v>
      </c>
      <c r="O18" s="2">
        <v>3042436.46</v>
      </c>
      <c r="P18" s="2"/>
      <c r="Q18" s="2">
        <f t="shared" si="1"/>
        <v>26835748.68</v>
      </c>
      <c r="R18" s="25"/>
      <c r="S18" s="2"/>
      <c r="T18" s="2"/>
    </row>
    <row r="19" spans="1:20" ht="24.95" customHeight="1" x14ac:dyDescent="0.25">
      <c r="A19" s="22" t="s">
        <v>21</v>
      </c>
      <c r="B19" s="23">
        <v>2920872</v>
      </c>
      <c r="C19" s="24"/>
      <c r="D19" s="25"/>
      <c r="E19" s="2">
        <v>243405.69</v>
      </c>
      <c r="F19" s="14">
        <f>131196.4+223405.69</f>
        <v>354602.08999999997</v>
      </c>
      <c r="G19" s="14">
        <f>73500+223405.69</f>
        <v>296905.69</v>
      </c>
      <c r="H19" s="2">
        <v>296905.69</v>
      </c>
      <c r="I19" s="2">
        <v>296905.69</v>
      </c>
      <c r="J19" s="14">
        <v>296905.69</v>
      </c>
      <c r="K19" s="14">
        <v>53500</v>
      </c>
      <c r="L19" s="14">
        <v>23500</v>
      </c>
      <c r="M19" s="14">
        <v>23500</v>
      </c>
      <c r="N19" s="14">
        <v>23500</v>
      </c>
      <c r="O19" s="14">
        <v>93440</v>
      </c>
      <c r="P19" s="14"/>
      <c r="Q19" s="14">
        <f t="shared" si="1"/>
        <v>2003070.5399999998</v>
      </c>
      <c r="R19" s="25"/>
    </row>
    <row r="20" spans="1:20" ht="24.95" customHeight="1" x14ac:dyDescent="0.25">
      <c r="A20" s="22" t="s">
        <v>22</v>
      </c>
      <c r="B20" s="23">
        <v>98350000</v>
      </c>
      <c r="C20" s="24"/>
      <c r="D20" s="25"/>
      <c r="E20" s="2"/>
      <c r="F20" s="14"/>
      <c r="G20" s="14"/>
      <c r="H20" s="2">
        <v>810331.85</v>
      </c>
      <c r="I20" s="2">
        <v>2070175</v>
      </c>
      <c r="J20" s="26">
        <v>390565.72</v>
      </c>
      <c r="K20" s="14"/>
      <c r="L20" s="14">
        <v>16770003.779999999</v>
      </c>
      <c r="N20" s="14">
        <v>3388000</v>
      </c>
      <c r="O20" s="14"/>
      <c r="P20" s="14"/>
      <c r="Q20" s="14">
        <f t="shared" si="1"/>
        <v>23429076.350000001</v>
      </c>
      <c r="R20" s="25"/>
      <c r="S20" s="10"/>
    </row>
    <row r="21" spans="1:20" ht="24.95" customHeight="1" x14ac:dyDescent="0.25">
      <c r="A21" s="22" t="s">
        <v>23</v>
      </c>
      <c r="B21" s="23">
        <v>57099999</v>
      </c>
      <c r="C21" s="24"/>
      <c r="D21" s="25"/>
      <c r="E21" s="2">
        <v>4376682.09</v>
      </c>
      <c r="F21" s="14">
        <v>4641954.45</v>
      </c>
      <c r="G21" s="14">
        <v>4342357.33</v>
      </c>
      <c r="H21" s="2">
        <v>4190106.44</v>
      </c>
      <c r="I21" s="2">
        <v>4404783.1100000003</v>
      </c>
      <c r="J21" s="14">
        <v>4367759.4400000004</v>
      </c>
      <c r="K21" s="14">
        <v>4291920.42</v>
      </c>
      <c r="L21" s="14">
        <v>4410985.0199999996</v>
      </c>
      <c r="M21" s="27">
        <v>4741452.9000000004</v>
      </c>
      <c r="N21" s="14">
        <v>4657922.66</v>
      </c>
      <c r="O21" s="14">
        <v>4770130.2</v>
      </c>
      <c r="P21" s="14"/>
      <c r="Q21" s="14">
        <f t="shared" si="1"/>
        <v>49196054.060000002</v>
      </c>
      <c r="R21" s="25"/>
    </row>
    <row r="22" spans="1:20" ht="24.95" customHeight="1" x14ac:dyDescent="0.25">
      <c r="A22" s="15" t="s">
        <v>24</v>
      </c>
      <c r="B22" s="28">
        <f>+B23+B24+B25+B26+B27+B28+B29+B30+B31</f>
        <v>221027942</v>
      </c>
      <c r="C22" s="17">
        <f>+C23+C24+C25+C26+C27+C28+C29+C30+C31</f>
        <v>0</v>
      </c>
      <c r="D22" s="29"/>
      <c r="E22" s="19">
        <f>+E23+E24+E25+E26+E27+E28+E29+E30+E31</f>
        <v>6030780.1500000004</v>
      </c>
      <c r="F22" s="19">
        <f t="shared" ref="F22:O22" si="2">+F23+F24+F25+F26+F27+F28+F29+F30+F31</f>
        <v>10118205.239999998</v>
      </c>
      <c r="G22" s="19">
        <f t="shared" si="2"/>
        <v>10901113.18</v>
      </c>
      <c r="H22" s="19">
        <f t="shared" si="2"/>
        <v>8362730.3099999996</v>
      </c>
      <c r="I22" s="19">
        <f t="shared" si="2"/>
        <v>19319588.799999997</v>
      </c>
      <c r="J22" s="20">
        <f t="shared" si="2"/>
        <v>14579610.530000001</v>
      </c>
      <c r="K22" s="20">
        <f t="shared" si="2"/>
        <v>7757680.2299999995</v>
      </c>
      <c r="L22" s="20">
        <f t="shared" si="2"/>
        <v>12607684.34</v>
      </c>
      <c r="M22" s="54">
        <f t="shared" si="2"/>
        <v>12934076.41</v>
      </c>
      <c r="N22" s="54">
        <f t="shared" si="2"/>
        <v>14556615.27</v>
      </c>
      <c r="O22" s="54">
        <f>+O23+O24+O25+O26+O27+O28+O29+O30+O31</f>
        <v>13481534.569999998</v>
      </c>
      <c r="P22" s="30"/>
      <c r="Q22" s="54">
        <f t="shared" si="1"/>
        <v>130649619.03</v>
      </c>
      <c r="R22" s="29"/>
    </row>
    <row r="23" spans="1:20" ht="24.95" customHeight="1" x14ac:dyDescent="0.25">
      <c r="A23" s="22" t="s">
        <v>25</v>
      </c>
      <c r="B23" s="23">
        <v>25769999</v>
      </c>
      <c r="C23" s="24"/>
      <c r="D23" s="25"/>
      <c r="E23" s="2">
        <v>1303164.3500000001</v>
      </c>
      <c r="F23" s="14">
        <v>1759502.21</v>
      </c>
      <c r="G23" s="14">
        <v>1910194.58</v>
      </c>
      <c r="H23" s="2">
        <v>2328909.7000000002</v>
      </c>
      <c r="I23" s="2">
        <v>1917142.94</v>
      </c>
      <c r="J23" s="14">
        <v>2146722.2400000002</v>
      </c>
      <c r="K23" s="14">
        <v>1808188.36</v>
      </c>
      <c r="L23" s="14">
        <v>2429807.25</v>
      </c>
      <c r="M23" s="14">
        <v>2175676.75</v>
      </c>
      <c r="N23" s="14">
        <v>2241681</v>
      </c>
      <c r="O23" s="14">
        <v>2108617.5299999998</v>
      </c>
      <c r="P23" s="14"/>
      <c r="Q23" s="14">
        <f t="shared" si="1"/>
        <v>22129606.910000004</v>
      </c>
      <c r="R23" s="25"/>
    </row>
    <row r="24" spans="1:20" ht="24.95" customHeight="1" x14ac:dyDescent="0.25">
      <c r="A24" s="22" t="s">
        <v>26</v>
      </c>
      <c r="B24" s="23">
        <v>14269736</v>
      </c>
      <c r="C24" s="24"/>
      <c r="D24" s="25"/>
      <c r="E24" s="14">
        <v>336605.45</v>
      </c>
      <c r="F24" s="14">
        <v>182479</v>
      </c>
      <c r="G24" s="14">
        <v>630378.47</v>
      </c>
      <c r="H24" s="2">
        <v>539120.12</v>
      </c>
      <c r="I24" s="2">
        <v>345270.1</v>
      </c>
      <c r="J24" s="14">
        <v>106923.1</v>
      </c>
      <c r="K24" s="14">
        <v>370078.81</v>
      </c>
      <c r="L24" s="14">
        <v>708373.72</v>
      </c>
      <c r="M24" s="14">
        <v>767388.52</v>
      </c>
      <c r="N24" s="14">
        <v>377339</v>
      </c>
      <c r="O24" s="14">
        <v>666820.21</v>
      </c>
      <c r="P24" s="14"/>
      <c r="Q24" s="14">
        <f t="shared" si="1"/>
        <v>5030776.5000000009</v>
      </c>
      <c r="R24" s="25"/>
    </row>
    <row r="25" spans="1:20" ht="24.95" customHeight="1" x14ac:dyDescent="0.25">
      <c r="A25" s="22" t="s">
        <v>27</v>
      </c>
      <c r="B25" s="23">
        <v>4600000</v>
      </c>
      <c r="C25" s="24"/>
      <c r="D25" s="25"/>
      <c r="E25" s="2"/>
      <c r="F25" s="14"/>
      <c r="G25" s="14">
        <v>303885.77</v>
      </c>
      <c r="H25" s="2">
        <v>474000.07</v>
      </c>
      <c r="I25" s="2">
        <v>133650</v>
      </c>
      <c r="J25" s="14">
        <v>363100</v>
      </c>
      <c r="K25" s="14">
        <v>266960</v>
      </c>
      <c r="L25" s="14">
        <v>572935</v>
      </c>
      <c r="M25" s="14">
        <v>721163</v>
      </c>
      <c r="N25" s="14">
        <v>604908</v>
      </c>
      <c r="O25" s="14">
        <v>556020</v>
      </c>
      <c r="P25" s="14"/>
      <c r="Q25" s="14">
        <f t="shared" si="1"/>
        <v>3996621.84</v>
      </c>
      <c r="R25" s="25"/>
    </row>
    <row r="26" spans="1:20" ht="24.95" customHeight="1" x14ac:dyDescent="0.25">
      <c r="A26" s="22" t="s">
        <v>28</v>
      </c>
      <c r="B26" s="23">
        <v>1250000</v>
      </c>
      <c r="C26" s="24"/>
      <c r="D26" s="25"/>
      <c r="E26" s="2"/>
      <c r="F26" s="14">
        <v>9080</v>
      </c>
      <c r="G26" s="14">
        <v>52930.07</v>
      </c>
      <c r="H26" s="2">
        <v>76893.02</v>
      </c>
      <c r="I26" s="2">
        <v>41074.1</v>
      </c>
      <c r="J26" s="14">
        <v>34677</v>
      </c>
      <c r="K26" s="14">
        <v>9027.34</v>
      </c>
      <c r="L26" s="14">
        <v>36759.660000000003</v>
      </c>
      <c r="M26" s="14">
        <v>32324.28</v>
      </c>
      <c r="N26" s="14">
        <v>25066</v>
      </c>
      <c r="O26" s="14">
        <v>16924.53</v>
      </c>
      <c r="P26" s="14"/>
      <c r="Q26" s="14">
        <f t="shared" si="1"/>
        <v>334756</v>
      </c>
      <c r="R26" s="25"/>
    </row>
    <row r="27" spans="1:20" ht="24.95" customHeight="1" x14ac:dyDescent="0.25">
      <c r="A27" s="22" t="s">
        <v>29</v>
      </c>
      <c r="B27" s="23">
        <v>28150000</v>
      </c>
      <c r="C27" s="24"/>
      <c r="D27" s="25"/>
      <c r="E27" s="2">
        <v>1077507.3400000001</v>
      </c>
      <c r="F27" s="14">
        <v>2825510.49</v>
      </c>
      <c r="G27" s="14">
        <v>3557006.02</v>
      </c>
      <c r="H27" s="2">
        <v>1603120.14</v>
      </c>
      <c r="I27" s="2">
        <v>12079753.609999999</v>
      </c>
      <c r="J27" s="14">
        <v>2112936.89</v>
      </c>
      <c r="K27" s="14">
        <v>1415820.05</v>
      </c>
      <c r="L27" s="14">
        <v>3371962.6</v>
      </c>
      <c r="M27" s="14">
        <v>2528410.83</v>
      </c>
      <c r="N27" s="14">
        <v>5123771.6100000003</v>
      </c>
      <c r="O27" s="14">
        <v>2205343.2999999998</v>
      </c>
      <c r="P27" s="14"/>
      <c r="Q27" s="14">
        <f t="shared" si="1"/>
        <v>37901142.880000003</v>
      </c>
      <c r="R27" s="25"/>
    </row>
    <row r="28" spans="1:20" ht="24.95" customHeight="1" x14ac:dyDescent="0.25">
      <c r="A28" s="22" t="s">
        <v>30</v>
      </c>
      <c r="B28" s="23">
        <v>39800000</v>
      </c>
      <c r="C28" s="24"/>
      <c r="D28" s="25"/>
      <c r="E28" s="2">
        <v>2781539.28</v>
      </c>
      <c r="F28" s="14">
        <v>4633912.78</v>
      </c>
      <c r="G28" s="14">
        <v>3158559.19</v>
      </c>
      <c r="H28" s="2">
        <v>2742520.78</v>
      </c>
      <c r="I28" s="2">
        <v>2727152.65</v>
      </c>
      <c r="J28" s="14">
        <v>5483379.0700000003</v>
      </c>
      <c r="K28" s="14">
        <v>2783678.96</v>
      </c>
      <c r="L28" s="14">
        <v>3912774.08</v>
      </c>
      <c r="M28" s="14">
        <v>3582815.29</v>
      </c>
      <c r="N28" s="14">
        <v>3968073</v>
      </c>
      <c r="O28" s="14">
        <v>3720554.79</v>
      </c>
      <c r="P28" s="14"/>
      <c r="Q28" s="14">
        <f t="shared" si="1"/>
        <v>39494959.869999997</v>
      </c>
      <c r="R28" s="25"/>
    </row>
    <row r="29" spans="1:20" ht="39.75" customHeight="1" x14ac:dyDescent="0.25">
      <c r="A29" s="22" t="s">
        <v>31</v>
      </c>
      <c r="B29" s="23">
        <v>9728087</v>
      </c>
      <c r="C29" s="24"/>
      <c r="D29" s="25"/>
      <c r="E29" s="2">
        <v>90392.13</v>
      </c>
      <c r="F29" s="14">
        <v>192726.03</v>
      </c>
      <c r="G29" s="14">
        <v>169275.35</v>
      </c>
      <c r="H29" s="2">
        <v>110308.96</v>
      </c>
      <c r="I29" s="2">
        <v>497667.37</v>
      </c>
      <c r="J29" s="14">
        <v>451389.43</v>
      </c>
      <c r="K29" s="14">
        <v>87024.95</v>
      </c>
      <c r="L29" s="14">
        <f>116104.97+118424.4</f>
        <v>234529.37</v>
      </c>
      <c r="M29" s="14">
        <v>31587.919999999998</v>
      </c>
      <c r="N29" s="14">
        <v>324169.26</v>
      </c>
      <c r="O29" s="31">
        <v>545023.61</v>
      </c>
      <c r="P29" s="31"/>
      <c r="Q29" s="14">
        <f t="shared" si="1"/>
        <v>2734094.3799999994</v>
      </c>
      <c r="R29" s="25"/>
    </row>
    <row r="30" spans="1:20" ht="51.75" customHeight="1" x14ac:dyDescent="0.25">
      <c r="A30" s="22" t="s">
        <v>32</v>
      </c>
      <c r="B30" s="23">
        <v>97364120</v>
      </c>
      <c r="C30" s="24"/>
      <c r="D30" s="25"/>
      <c r="E30" s="2">
        <v>362352.78</v>
      </c>
      <c r="F30" s="14">
        <v>472338.44</v>
      </c>
      <c r="G30" s="14">
        <v>928366.59</v>
      </c>
      <c r="H30" s="2">
        <v>354784.67</v>
      </c>
      <c r="I30" s="2">
        <v>1441709.45</v>
      </c>
      <c r="J30" s="14">
        <v>3737985.41</v>
      </c>
      <c r="K30" s="14">
        <v>498579.56</v>
      </c>
      <c r="L30" s="14">
        <v>913275.68</v>
      </c>
      <c r="M30" s="14">
        <v>1692899.44</v>
      </c>
      <c r="N30" s="14">
        <v>1747343.4</v>
      </c>
      <c r="O30" s="14">
        <v>3453494.07</v>
      </c>
      <c r="P30" s="14"/>
      <c r="Q30" s="14">
        <f t="shared" si="1"/>
        <v>15603129.49</v>
      </c>
      <c r="R30" s="25"/>
    </row>
    <row r="31" spans="1:20" ht="24.95" customHeight="1" x14ac:dyDescent="0.25">
      <c r="A31" s="22" t="s">
        <v>33</v>
      </c>
      <c r="B31" s="23">
        <v>96000</v>
      </c>
      <c r="C31" s="24"/>
      <c r="D31" s="25"/>
      <c r="E31" s="2">
        <v>79218.820000000007</v>
      </c>
      <c r="F31" s="14">
        <v>42656.29</v>
      </c>
      <c r="G31" s="14">
        <v>190517.14</v>
      </c>
      <c r="H31" s="2">
        <v>133072.85</v>
      </c>
      <c r="I31" s="2">
        <v>136168.57999999999</v>
      </c>
      <c r="J31" s="14">
        <v>142497.39000000001</v>
      </c>
      <c r="K31" s="14">
        <v>518322.2</v>
      </c>
      <c r="L31" s="14">
        <v>427266.98</v>
      </c>
      <c r="M31">
        <v>1401810.38</v>
      </c>
      <c r="N31" s="14">
        <v>144264</v>
      </c>
      <c r="O31" s="14">
        <v>208736.53</v>
      </c>
      <c r="P31" s="14"/>
      <c r="Q31" s="14">
        <f t="shared" si="1"/>
        <v>3424531.1599999997</v>
      </c>
      <c r="R31" s="25"/>
    </row>
    <row r="32" spans="1:20" ht="24.95" customHeight="1" x14ac:dyDescent="0.25">
      <c r="A32" s="15" t="s">
        <v>34</v>
      </c>
      <c r="B32" s="28">
        <f>+B33+B34+B35+B36+B37+B38+B39+B40+B41</f>
        <v>35882535</v>
      </c>
      <c r="C32" s="17">
        <f>+C33+C34+C35+C36+C37+C38+C39+C40+C41</f>
        <v>0</v>
      </c>
      <c r="D32" s="29"/>
      <c r="E32" s="19">
        <f>+E33+E34+E35+E36+E37+E38+E39+E40+E41</f>
        <v>460550.81</v>
      </c>
      <c r="F32" s="19">
        <f t="shared" ref="F32:O32" si="3">+F33+F34+F35+F36+F37+F38+F39+F40+F41</f>
        <v>992315.65999999992</v>
      </c>
      <c r="G32" s="19">
        <f t="shared" si="3"/>
        <v>2275787.92</v>
      </c>
      <c r="H32" s="19">
        <f t="shared" si="3"/>
        <v>2289147.0500000003</v>
      </c>
      <c r="I32" s="19">
        <f t="shared" si="3"/>
        <v>1352071.21</v>
      </c>
      <c r="J32" s="20">
        <f t="shared" si="3"/>
        <v>1164124.6499999999</v>
      </c>
      <c r="K32" s="20">
        <f t="shared" si="3"/>
        <v>2361496.11</v>
      </c>
      <c r="L32" s="20">
        <f t="shared" si="3"/>
        <v>976853.09000000008</v>
      </c>
      <c r="M32" s="20">
        <f t="shared" si="3"/>
        <v>1708740.34</v>
      </c>
      <c r="N32" s="20">
        <f t="shared" si="3"/>
        <v>1481180.04</v>
      </c>
      <c r="O32" s="20">
        <f t="shared" si="3"/>
        <v>1959503.24</v>
      </c>
      <c r="P32" s="20"/>
      <c r="Q32" s="20">
        <f t="shared" si="1"/>
        <v>17021770.119999997</v>
      </c>
      <c r="R32" s="29"/>
    </row>
    <row r="33" spans="1:19" ht="24.95" customHeight="1" x14ac:dyDescent="0.25">
      <c r="A33" s="22" t="s">
        <v>35</v>
      </c>
      <c r="B33" s="23">
        <v>3060000</v>
      </c>
      <c r="C33" s="24"/>
      <c r="D33" s="25"/>
      <c r="E33" s="2">
        <v>1781.74</v>
      </c>
      <c r="F33" s="14">
        <v>37196.959999999999</v>
      </c>
      <c r="G33" s="14">
        <v>243806.88</v>
      </c>
      <c r="H33" s="2">
        <v>115735.09</v>
      </c>
      <c r="I33" s="2">
        <v>127821.8</v>
      </c>
      <c r="J33" s="14">
        <v>33443.68</v>
      </c>
      <c r="K33" s="14">
        <v>347996.41</v>
      </c>
      <c r="L33" s="14">
        <v>49632.05</v>
      </c>
      <c r="M33" s="14">
        <v>187440.48</v>
      </c>
      <c r="N33" s="14">
        <v>119570.83</v>
      </c>
      <c r="O33" s="14">
        <v>13429.33</v>
      </c>
      <c r="P33" s="14"/>
      <c r="Q33" s="14">
        <f t="shared" si="1"/>
        <v>1277855.2500000002</v>
      </c>
      <c r="R33" s="25"/>
    </row>
    <row r="34" spans="1:19" ht="24.95" customHeight="1" x14ac:dyDescent="0.25">
      <c r="A34" s="22" t="s">
        <v>36</v>
      </c>
      <c r="B34" s="23">
        <v>1782000</v>
      </c>
      <c r="C34" s="24"/>
      <c r="D34" s="25"/>
      <c r="E34" s="2"/>
      <c r="F34" s="14"/>
      <c r="G34" s="14">
        <v>32272.33</v>
      </c>
      <c r="H34" s="2">
        <v>18248.91</v>
      </c>
      <c r="I34" s="2">
        <v>72630</v>
      </c>
      <c r="J34" s="14"/>
      <c r="K34" s="14"/>
      <c r="L34" s="14">
        <v>1770</v>
      </c>
      <c r="M34" s="14"/>
      <c r="N34" s="14">
        <v>78352</v>
      </c>
      <c r="O34" s="14">
        <v>130508.5</v>
      </c>
      <c r="P34" s="14"/>
      <c r="Q34" s="14">
        <f t="shared" si="1"/>
        <v>333781.74</v>
      </c>
      <c r="R34" s="25"/>
    </row>
    <row r="35" spans="1:19" ht="24.95" customHeight="1" x14ac:dyDescent="0.25">
      <c r="A35" s="22" t="s">
        <v>37</v>
      </c>
      <c r="B35" s="23">
        <v>2500000</v>
      </c>
      <c r="C35" s="24"/>
      <c r="D35" s="25"/>
      <c r="E35" s="2"/>
      <c r="F35" s="14">
        <v>192</v>
      </c>
      <c r="G35" s="14">
        <v>1534</v>
      </c>
      <c r="H35" s="2">
        <v>945116.37</v>
      </c>
      <c r="I35" s="2">
        <v>140292.06</v>
      </c>
      <c r="J35" s="14">
        <v>1500</v>
      </c>
      <c r="K35" s="14">
        <v>1137975.8</v>
      </c>
      <c r="L35" s="14">
        <v>477858.23</v>
      </c>
      <c r="M35" s="14">
        <v>1844.54</v>
      </c>
      <c r="N35" s="14"/>
      <c r="O35" s="14">
        <v>251113.44</v>
      </c>
      <c r="P35" s="14"/>
      <c r="Q35" s="14">
        <f t="shared" si="1"/>
        <v>2957426.44</v>
      </c>
      <c r="R35" s="25"/>
    </row>
    <row r="36" spans="1:19" ht="24.95" customHeight="1" x14ac:dyDescent="0.25">
      <c r="A36" s="22" t="s">
        <v>38</v>
      </c>
      <c r="B36" s="23">
        <v>100000</v>
      </c>
      <c r="C36" s="24"/>
      <c r="D36" s="25"/>
      <c r="E36" s="2">
        <v>0</v>
      </c>
      <c r="F36" s="14">
        <v>0</v>
      </c>
      <c r="G36" s="14">
        <v>0</v>
      </c>
      <c r="H36" s="14">
        <v>0</v>
      </c>
      <c r="I36" s="14">
        <v>0</v>
      </c>
      <c r="J36" s="14"/>
      <c r="K36" s="14">
        <v>152.32</v>
      </c>
      <c r="L36" s="14"/>
      <c r="M36" s="14"/>
      <c r="N36" s="14"/>
      <c r="O36" s="14"/>
      <c r="P36" s="14"/>
      <c r="Q36" s="14">
        <f t="shared" si="1"/>
        <v>152.32</v>
      </c>
      <c r="R36" s="25"/>
    </row>
    <row r="37" spans="1:19" ht="24.95" customHeight="1" x14ac:dyDescent="0.25">
      <c r="A37" s="22" t="s">
        <v>39</v>
      </c>
      <c r="B37" s="23">
        <v>1682310</v>
      </c>
      <c r="C37" s="24"/>
      <c r="D37" s="25"/>
      <c r="E37" s="2"/>
      <c r="F37" s="14"/>
      <c r="G37" s="14">
        <v>148850.04999999999</v>
      </c>
      <c r="H37" s="14">
        <v>442</v>
      </c>
      <c r="I37" s="14">
        <v>153610.42000000001</v>
      </c>
      <c r="J37" s="14"/>
      <c r="K37" s="14"/>
      <c r="L37" s="14">
        <v>33130.76</v>
      </c>
      <c r="M37" s="14">
        <v>203372.06</v>
      </c>
      <c r="N37" s="14"/>
      <c r="O37" s="14">
        <v>150</v>
      </c>
      <c r="P37" s="14"/>
      <c r="Q37" s="14">
        <f t="shared" si="1"/>
        <v>539555.29</v>
      </c>
      <c r="R37" s="25"/>
    </row>
    <row r="38" spans="1:19" ht="35.25" customHeight="1" x14ac:dyDescent="0.25">
      <c r="A38" s="22" t="s">
        <v>40</v>
      </c>
      <c r="B38" s="23">
        <v>161600</v>
      </c>
      <c r="C38" s="24"/>
      <c r="D38" s="25"/>
      <c r="E38" s="2">
        <v>82186</v>
      </c>
      <c r="F38" s="14">
        <v>1287</v>
      </c>
      <c r="G38" s="14">
        <v>2082.9899999999998</v>
      </c>
      <c r="H38" s="2">
        <v>3062.01</v>
      </c>
      <c r="I38" s="2">
        <v>1408</v>
      </c>
      <c r="J38" s="14">
        <v>177</v>
      </c>
      <c r="K38" s="14"/>
      <c r="L38" s="14">
        <v>177</v>
      </c>
      <c r="M38" s="14">
        <v>60779.199999999997</v>
      </c>
      <c r="N38" s="14">
        <v>1285.97</v>
      </c>
      <c r="O38" s="14">
        <v>177</v>
      </c>
      <c r="P38" s="14"/>
      <c r="Q38" s="14">
        <f t="shared" si="1"/>
        <v>152622.17000000001</v>
      </c>
      <c r="R38" s="25"/>
    </row>
    <row r="39" spans="1:19" ht="33.75" customHeight="1" x14ac:dyDescent="0.25">
      <c r="A39" s="22" t="s">
        <v>41</v>
      </c>
      <c r="B39" s="23">
        <v>16182180</v>
      </c>
      <c r="C39" s="24"/>
      <c r="D39" s="25"/>
      <c r="E39" s="2">
        <v>370782</v>
      </c>
      <c r="F39" s="14">
        <v>865454</v>
      </c>
      <c r="G39" s="14">
        <v>1304248.03</v>
      </c>
      <c r="H39" s="2">
        <v>506357</v>
      </c>
      <c r="I39" s="2">
        <v>509842</v>
      </c>
      <c r="J39" s="14">
        <v>943008.85</v>
      </c>
      <c r="K39" s="14">
        <v>609949.78</v>
      </c>
      <c r="L39" s="14">
        <v>83553.16</v>
      </c>
      <c r="M39" s="14">
        <v>1171873</v>
      </c>
      <c r="N39" s="14">
        <v>1144865</v>
      </c>
      <c r="O39" s="14">
        <v>1003891.42</v>
      </c>
      <c r="P39" s="14"/>
      <c r="Q39" s="14">
        <f t="shared" si="1"/>
        <v>8513824.2400000002</v>
      </c>
      <c r="R39" s="25"/>
    </row>
    <row r="40" spans="1:19" ht="35.25" customHeight="1" x14ac:dyDescent="0.25">
      <c r="A40" s="22" t="s">
        <v>42</v>
      </c>
      <c r="B40" s="23"/>
      <c r="C40" s="24"/>
      <c r="D40" s="25"/>
      <c r="E40" s="2"/>
      <c r="F40" s="14"/>
      <c r="G40" s="14"/>
      <c r="J40" s="14"/>
      <c r="K40" s="14"/>
      <c r="L40" s="14"/>
      <c r="Q40" s="52">
        <f t="shared" si="1"/>
        <v>0</v>
      </c>
      <c r="R40" s="25"/>
    </row>
    <row r="41" spans="1:19" ht="24.95" customHeight="1" x14ac:dyDescent="0.25">
      <c r="A41" s="22" t="s">
        <v>43</v>
      </c>
      <c r="B41" s="23">
        <v>10414445</v>
      </c>
      <c r="C41" s="24"/>
      <c r="D41" s="25"/>
      <c r="E41" s="2">
        <v>5801.07</v>
      </c>
      <c r="F41" s="14">
        <v>88185.7</v>
      </c>
      <c r="G41" s="14">
        <v>542993.64</v>
      </c>
      <c r="H41" s="2">
        <v>700185.67</v>
      </c>
      <c r="I41" s="2">
        <v>346466.93</v>
      </c>
      <c r="J41" s="14">
        <v>185995.12</v>
      </c>
      <c r="K41" s="14">
        <v>265421.8</v>
      </c>
      <c r="L41" s="14">
        <v>330731.89</v>
      </c>
      <c r="M41" s="14">
        <v>83431.06</v>
      </c>
      <c r="N41" s="14">
        <v>137106.23999999999</v>
      </c>
      <c r="O41" s="14">
        <v>560233.55000000005</v>
      </c>
      <c r="P41" s="14"/>
      <c r="Q41" s="14">
        <f t="shared" si="1"/>
        <v>3246552.67</v>
      </c>
      <c r="R41" s="25"/>
    </row>
    <row r="42" spans="1:19" ht="24.95" customHeight="1" x14ac:dyDescent="0.25">
      <c r="A42" s="15" t="s">
        <v>44</v>
      </c>
      <c r="B42" s="28">
        <f>+B43+B44+B45+B46+B47+B48+B49</f>
        <v>14199750</v>
      </c>
      <c r="C42" s="17">
        <f>+C43+C44+C45+C46+C47+C48+C49</f>
        <v>0</v>
      </c>
      <c r="D42" s="29"/>
      <c r="E42" s="19">
        <f>+E43+E44+E45+E46+E47+E48+E49</f>
        <v>20000</v>
      </c>
      <c r="F42" s="19">
        <f t="shared" ref="F42:O42" si="4">+F43+F44+F45+F46+F47+F48+F49</f>
        <v>4930</v>
      </c>
      <c r="G42" s="19">
        <f t="shared" si="4"/>
        <v>374739.23</v>
      </c>
      <c r="H42" s="19">
        <f t="shared" si="4"/>
        <v>572222.80000000005</v>
      </c>
      <c r="I42" s="19">
        <f t="shared" si="4"/>
        <v>523973.95</v>
      </c>
      <c r="J42" s="20">
        <f t="shared" si="4"/>
        <v>592934.26</v>
      </c>
      <c r="K42" s="20">
        <f t="shared" si="4"/>
        <v>422647.64</v>
      </c>
      <c r="L42" s="20">
        <f t="shared" si="4"/>
        <v>1232810.06</v>
      </c>
      <c r="M42" s="20">
        <f t="shared" si="4"/>
        <v>2045033.52</v>
      </c>
      <c r="N42" s="20">
        <f t="shared" si="4"/>
        <v>895456</v>
      </c>
      <c r="O42" s="20">
        <f t="shared" si="4"/>
        <v>9999837.9399999995</v>
      </c>
      <c r="P42" s="20"/>
      <c r="Q42" s="20">
        <f t="shared" si="1"/>
        <v>16684585.399999999</v>
      </c>
      <c r="R42" s="29"/>
    </row>
    <row r="43" spans="1:19" ht="27.75" customHeight="1" x14ac:dyDescent="0.25">
      <c r="A43" s="22" t="s">
        <v>45</v>
      </c>
      <c r="B43" s="23">
        <v>14199750</v>
      </c>
      <c r="C43" s="24"/>
      <c r="D43" s="25"/>
      <c r="E43" s="2">
        <v>20000</v>
      </c>
      <c r="F43" s="14">
        <v>4930</v>
      </c>
      <c r="G43" s="14">
        <v>374739.23</v>
      </c>
      <c r="H43" s="14">
        <v>572222.80000000005</v>
      </c>
      <c r="I43" s="14">
        <v>523973.95</v>
      </c>
      <c r="J43" s="14">
        <v>523608.84</v>
      </c>
      <c r="K43" s="14">
        <v>420573.06</v>
      </c>
      <c r="L43" s="14">
        <v>1232810.06</v>
      </c>
      <c r="M43" s="14">
        <v>2045033.52</v>
      </c>
      <c r="N43" s="14">
        <v>895456</v>
      </c>
      <c r="O43" s="14">
        <v>79046</v>
      </c>
      <c r="P43" s="14"/>
      <c r="Q43" s="14">
        <f t="shared" si="1"/>
        <v>6692393.46</v>
      </c>
      <c r="R43" s="25"/>
      <c r="S43" s="32"/>
    </row>
    <row r="44" spans="1:19" ht="33.75" customHeight="1" x14ac:dyDescent="0.25">
      <c r="A44" s="22" t="s">
        <v>46</v>
      </c>
      <c r="B44" s="23"/>
      <c r="C44" s="24"/>
      <c r="D44" s="25"/>
      <c r="E44" s="2"/>
      <c r="F44" s="14"/>
      <c r="G44" s="14"/>
      <c r="J44" s="14"/>
      <c r="K44" s="14"/>
      <c r="L44" s="14"/>
      <c r="Q44" s="52">
        <f t="shared" si="1"/>
        <v>0</v>
      </c>
      <c r="R44" s="25"/>
    </row>
    <row r="45" spans="1:19" ht="30" customHeight="1" x14ac:dyDescent="0.25">
      <c r="A45" s="22" t="s">
        <v>47</v>
      </c>
      <c r="B45" s="23"/>
      <c r="C45" s="24"/>
      <c r="D45" s="25"/>
      <c r="E45" s="2"/>
      <c r="F45" s="14"/>
      <c r="G45" s="14"/>
      <c r="J45" s="14"/>
      <c r="K45" s="14"/>
      <c r="L45" s="14"/>
      <c r="Q45" s="52">
        <f t="shared" si="1"/>
        <v>0</v>
      </c>
      <c r="R45" s="25"/>
    </row>
    <row r="46" spans="1:19" ht="33" customHeight="1" x14ac:dyDescent="0.25">
      <c r="A46" s="22" t="s">
        <v>48</v>
      </c>
      <c r="B46" s="23"/>
      <c r="C46" s="24"/>
      <c r="D46" s="25"/>
      <c r="E46" s="2"/>
      <c r="F46" s="14"/>
      <c r="G46" s="14"/>
      <c r="J46" s="14"/>
      <c r="K46" s="14"/>
      <c r="L46" s="14"/>
      <c r="Q46" s="52">
        <f t="shared" si="1"/>
        <v>0</v>
      </c>
      <c r="R46" s="25"/>
    </row>
    <row r="47" spans="1:19" ht="32.25" customHeight="1" x14ac:dyDescent="0.25">
      <c r="A47" s="22" t="s">
        <v>49</v>
      </c>
      <c r="B47" s="23"/>
      <c r="C47" s="24"/>
      <c r="D47" s="25"/>
      <c r="E47" s="2"/>
      <c r="F47" s="14"/>
      <c r="G47" s="14"/>
      <c r="J47" s="14"/>
      <c r="K47" s="14"/>
      <c r="L47" s="14"/>
      <c r="Q47" s="52">
        <f t="shared" si="1"/>
        <v>0</v>
      </c>
      <c r="R47" s="25"/>
    </row>
    <row r="48" spans="1:19" ht="24.95" customHeight="1" x14ac:dyDescent="0.25">
      <c r="A48" s="22" t="s">
        <v>50</v>
      </c>
      <c r="B48" s="23"/>
      <c r="C48" s="24"/>
      <c r="D48" s="25"/>
      <c r="E48" s="2"/>
      <c r="F48" s="14"/>
      <c r="G48" s="14"/>
      <c r="J48" s="14">
        <v>69325.42</v>
      </c>
      <c r="K48" s="14">
        <v>2074.58</v>
      </c>
      <c r="L48" s="14"/>
      <c r="Q48" s="52">
        <f t="shared" si="1"/>
        <v>71400</v>
      </c>
      <c r="R48" s="25"/>
    </row>
    <row r="49" spans="1:18" ht="28.5" customHeight="1" x14ac:dyDescent="0.25">
      <c r="A49" s="22" t="s">
        <v>51</v>
      </c>
      <c r="B49" s="23"/>
      <c r="C49" s="24"/>
      <c r="D49" s="25"/>
      <c r="E49" s="2"/>
      <c r="F49" s="14"/>
      <c r="G49" s="14"/>
      <c r="J49" s="14"/>
      <c r="K49" s="14"/>
      <c r="L49" s="14"/>
      <c r="O49" s="26">
        <v>9920791.9399999995</v>
      </c>
      <c r="Q49" s="52">
        <f t="shared" si="1"/>
        <v>9920791.9399999995</v>
      </c>
      <c r="R49" s="25"/>
    </row>
    <row r="50" spans="1:18" ht="24.95" customHeight="1" x14ac:dyDescent="0.25">
      <c r="A50" s="15" t="s">
        <v>52</v>
      </c>
      <c r="B50" s="28">
        <f>+B51+B52+B53+B54+B55+B56+B57</f>
        <v>0</v>
      </c>
      <c r="C50" s="24"/>
      <c r="D50" s="25"/>
      <c r="E50" s="19">
        <f>+E51+E52+E53+E54+E55+E56+E57</f>
        <v>0</v>
      </c>
      <c r="F50" s="14">
        <f t="shared" ref="F50:K50" si="5">+F51+F52+F53+F54+F55+F56+F57</f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  <c r="L50" s="14"/>
      <c r="M50" s="14">
        <f t="shared" ref="M50:O50" si="6">+M51+M52+M53+M54+M55+M56+M57</f>
        <v>0</v>
      </c>
      <c r="N50" s="14">
        <f t="shared" si="6"/>
        <v>0</v>
      </c>
      <c r="O50" s="14">
        <f t="shared" si="6"/>
        <v>0</v>
      </c>
      <c r="P50" s="14"/>
      <c r="Q50" s="14">
        <f t="shared" si="1"/>
        <v>0</v>
      </c>
      <c r="R50" s="25"/>
    </row>
    <row r="51" spans="1:18" ht="24.95" customHeight="1" x14ac:dyDescent="0.25">
      <c r="A51" s="22" t="s">
        <v>53</v>
      </c>
      <c r="B51" s="23"/>
      <c r="C51" s="24"/>
      <c r="D51" s="25"/>
      <c r="E51" s="2"/>
      <c r="F51" s="14"/>
      <c r="G51" s="14"/>
      <c r="H51" s="14"/>
      <c r="I51" s="14"/>
      <c r="J51" s="14"/>
      <c r="K51" s="14"/>
      <c r="L51" s="14"/>
      <c r="Q51" s="52">
        <f t="shared" si="1"/>
        <v>0</v>
      </c>
      <c r="R51" s="25"/>
    </row>
    <row r="52" spans="1:18" ht="30" customHeight="1" x14ac:dyDescent="0.25">
      <c r="A52" s="22" t="s">
        <v>54</v>
      </c>
      <c r="B52" s="23"/>
      <c r="C52" s="24"/>
      <c r="D52" s="25"/>
      <c r="E52" s="2"/>
      <c r="F52" s="14"/>
      <c r="G52" s="14"/>
      <c r="H52" s="14"/>
      <c r="I52" s="14"/>
      <c r="J52" s="14"/>
      <c r="K52" s="14"/>
      <c r="L52" s="14"/>
      <c r="Q52" s="52">
        <f t="shared" si="1"/>
        <v>0</v>
      </c>
      <c r="R52" s="25"/>
    </row>
    <row r="53" spans="1:18" ht="28.5" customHeight="1" x14ac:dyDescent="0.25">
      <c r="A53" s="22" t="s">
        <v>55</v>
      </c>
      <c r="B53" s="23"/>
      <c r="C53" s="24"/>
      <c r="D53" s="25"/>
      <c r="E53" s="2"/>
      <c r="F53" s="14"/>
      <c r="G53" s="14"/>
      <c r="H53" s="14"/>
      <c r="I53" s="14"/>
      <c r="J53" s="14"/>
      <c r="K53" s="14"/>
      <c r="L53" s="14"/>
      <c r="Q53" s="52">
        <f t="shared" si="1"/>
        <v>0</v>
      </c>
      <c r="R53" s="25"/>
    </row>
    <row r="54" spans="1:18" ht="33.75" customHeight="1" x14ac:dyDescent="0.25">
      <c r="A54" s="22" t="s">
        <v>56</v>
      </c>
      <c r="B54" s="23"/>
      <c r="C54" s="24"/>
      <c r="D54" s="25"/>
      <c r="E54" s="2"/>
      <c r="F54" s="14"/>
      <c r="G54" s="14"/>
      <c r="H54" s="14"/>
      <c r="I54" s="14"/>
      <c r="J54" s="14"/>
      <c r="K54" s="14"/>
      <c r="L54" s="14"/>
      <c r="Q54" s="52">
        <f t="shared" si="1"/>
        <v>0</v>
      </c>
      <c r="R54" s="25"/>
    </row>
    <row r="55" spans="1:18" ht="30" customHeight="1" x14ac:dyDescent="0.25">
      <c r="A55" s="22" t="s">
        <v>57</v>
      </c>
      <c r="B55" s="23"/>
      <c r="C55" s="24"/>
      <c r="D55" s="25"/>
      <c r="E55" s="2"/>
      <c r="F55" s="14"/>
      <c r="G55" s="14"/>
      <c r="H55" s="14"/>
      <c r="I55" s="14"/>
      <c r="J55" s="14"/>
      <c r="K55" s="14"/>
      <c r="L55" s="14"/>
      <c r="Q55" s="52">
        <f t="shared" si="1"/>
        <v>0</v>
      </c>
      <c r="R55" s="25"/>
    </row>
    <row r="56" spans="1:18" ht="24.95" customHeight="1" x14ac:dyDescent="0.25">
      <c r="A56" s="22" t="s">
        <v>58</v>
      </c>
      <c r="B56" s="23"/>
      <c r="C56" s="24"/>
      <c r="D56" s="25"/>
      <c r="E56" s="2"/>
      <c r="F56" s="14"/>
      <c r="G56" s="14"/>
      <c r="H56" s="14"/>
      <c r="I56" s="14"/>
      <c r="J56" s="14"/>
      <c r="K56" s="14"/>
      <c r="L56" s="14"/>
      <c r="Q56" s="52">
        <f t="shared" si="1"/>
        <v>0</v>
      </c>
      <c r="R56" s="25"/>
    </row>
    <row r="57" spans="1:18" ht="33.75" customHeight="1" x14ac:dyDescent="0.25">
      <c r="A57" s="22" t="s">
        <v>59</v>
      </c>
      <c r="B57" s="23"/>
      <c r="C57" s="24"/>
      <c r="D57" s="25"/>
      <c r="E57" s="2"/>
      <c r="F57" s="14"/>
      <c r="G57" s="14"/>
      <c r="H57" s="14"/>
      <c r="I57" s="14"/>
      <c r="J57" s="14"/>
      <c r="K57" s="14"/>
      <c r="L57" s="14"/>
      <c r="Q57" s="52">
        <f t="shared" si="1"/>
        <v>0</v>
      </c>
      <c r="R57" s="25"/>
    </row>
    <row r="58" spans="1:18" ht="24.95" customHeight="1" x14ac:dyDescent="0.25">
      <c r="A58" s="15" t="s">
        <v>60</v>
      </c>
      <c r="B58" s="28">
        <f>+B59+B60+B61+B62+B63+B64+B65+B66+B67</f>
        <v>35231202</v>
      </c>
      <c r="C58" s="17">
        <f>+C59+C60+C61+C62+C63+C64+C65+C66+C67</f>
        <v>0</v>
      </c>
      <c r="D58" s="29"/>
      <c r="E58" s="19">
        <f>+E59+E60+E61+E62+E63+E64+E65+E66+E67</f>
        <v>2765</v>
      </c>
      <c r="F58" s="19">
        <f t="shared" ref="F58:O58" si="7">+F59+F60+F61+F62+F63+F64+F65+F66+F67</f>
        <v>0</v>
      </c>
      <c r="G58" s="19">
        <f>+G59+G60+G61+G62+G63+G64+G65+G66+G67</f>
        <v>385161.15</v>
      </c>
      <c r="H58" s="19">
        <f>+H59+H60+H61+H62+H63+H64+H65+H66+H67</f>
        <v>321900</v>
      </c>
      <c r="I58" s="19">
        <f t="shared" si="7"/>
        <v>570347.32000000007</v>
      </c>
      <c r="J58" s="20">
        <f t="shared" si="7"/>
        <v>141575.07</v>
      </c>
      <c r="K58" s="20">
        <f t="shared" si="7"/>
        <v>264009.40000000002</v>
      </c>
      <c r="L58" s="20">
        <f t="shared" si="7"/>
        <v>128833.03</v>
      </c>
      <c r="M58" s="20">
        <f t="shared" si="7"/>
        <v>177402</v>
      </c>
      <c r="N58" s="20">
        <f t="shared" si="7"/>
        <v>608742</v>
      </c>
      <c r="O58" s="20">
        <f t="shared" si="7"/>
        <v>1010617</v>
      </c>
      <c r="P58" s="20"/>
      <c r="Q58" s="20">
        <f t="shared" si="1"/>
        <v>3611351.9700000007</v>
      </c>
      <c r="R58" s="29"/>
    </row>
    <row r="59" spans="1:18" ht="24.95" customHeight="1" x14ac:dyDescent="0.25">
      <c r="A59" s="22" t="s">
        <v>61</v>
      </c>
      <c r="B59" s="23">
        <v>13717235</v>
      </c>
      <c r="C59" s="24"/>
      <c r="D59" s="25"/>
      <c r="E59" s="2">
        <v>2765</v>
      </c>
      <c r="F59" s="2"/>
      <c r="G59" s="2">
        <v>355189.15</v>
      </c>
      <c r="H59" s="14">
        <v>60410</v>
      </c>
      <c r="I59" s="14">
        <v>486068.01</v>
      </c>
      <c r="J59" s="14">
        <v>141575.07</v>
      </c>
      <c r="K59" s="14">
        <v>264009.40000000002</v>
      </c>
      <c r="L59" s="14">
        <v>128833.03</v>
      </c>
      <c r="M59" s="14">
        <v>177402</v>
      </c>
      <c r="N59" s="14">
        <v>608742</v>
      </c>
      <c r="O59" s="14">
        <v>398141</v>
      </c>
      <c r="P59" s="14"/>
      <c r="Q59" s="14">
        <f t="shared" si="1"/>
        <v>2623134.66</v>
      </c>
      <c r="R59" s="25"/>
    </row>
    <row r="60" spans="1:18" ht="24.95" customHeight="1" x14ac:dyDescent="0.25">
      <c r="A60" s="22" t="s">
        <v>62</v>
      </c>
      <c r="B60" s="23">
        <v>158474</v>
      </c>
      <c r="C60" s="24"/>
      <c r="D60" s="25"/>
      <c r="E60" s="2"/>
      <c r="F60" s="14"/>
      <c r="G60" s="14"/>
      <c r="H60" s="14"/>
      <c r="J60" s="14"/>
      <c r="K60" s="14"/>
      <c r="L60" s="14"/>
      <c r="M60" s="14"/>
      <c r="N60" s="14"/>
      <c r="O60" s="14">
        <v>12953</v>
      </c>
      <c r="P60" s="14"/>
      <c r="Q60" s="52">
        <f t="shared" si="1"/>
        <v>12953</v>
      </c>
      <c r="R60" s="25"/>
    </row>
    <row r="61" spans="1:18" ht="24.95" customHeight="1" x14ac:dyDescent="0.25">
      <c r="A61" s="22" t="s">
        <v>63</v>
      </c>
      <c r="B61" s="23"/>
      <c r="C61" s="24"/>
      <c r="D61" s="25"/>
      <c r="E61" s="2"/>
      <c r="F61" s="14"/>
      <c r="G61" s="14"/>
      <c r="H61" s="14"/>
      <c r="J61" s="14"/>
      <c r="K61" s="14"/>
      <c r="L61" s="14"/>
      <c r="M61" s="14"/>
      <c r="O61" s="14">
        <v>1606</v>
      </c>
      <c r="P61" s="14"/>
      <c r="Q61" s="52">
        <f t="shared" si="1"/>
        <v>1606</v>
      </c>
      <c r="R61" s="25"/>
    </row>
    <row r="62" spans="1:18" ht="24.95" customHeight="1" x14ac:dyDescent="0.25">
      <c r="A62" s="22" t="s">
        <v>64</v>
      </c>
      <c r="B62" s="23">
        <v>9500000</v>
      </c>
      <c r="C62" s="24"/>
      <c r="D62" s="25"/>
      <c r="E62" s="2"/>
      <c r="F62" s="14"/>
      <c r="G62" s="14"/>
      <c r="H62" s="14"/>
      <c r="I62" s="14"/>
      <c r="J62" s="14"/>
      <c r="K62" s="14"/>
      <c r="L62" s="14"/>
      <c r="M62" s="14"/>
      <c r="O62" s="14">
        <v>170772</v>
      </c>
      <c r="P62" s="14"/>
      <c r="Q62" s="14">
        <f t="shared" si="1"/>
        <v>170772</v>
      </c>
      <c r="R62" s="25"/>
    </row>
    <row r="63" spans="1:18" ht="24.95" customHeight="1" x14ac:dyDescent="0.25">
      <c r="A63" s="22" t="s">
        <v>65</v>
      </c>
      <c r="B63" s="23">
        <v>5524689</v>
      </c>
      <c r="C63" s="24"/>
      <c r="D63" s="25"/>
      <c r="E63" s="2"/>
      <c r="F63" s="14"/>
      <c r="G63" s="14">
        <v>29972</v>
      </c>
      <c r="H63" s="14">
        <v>205091</v>
      </c>
      <c r="I63" s="14">
        <v>84279.31</v>
      </c>
      <c r="J63" s="14"/>
      <c r="K63" s="14"/>
      <c r="L63" s="14"/>
      <c r="M63" s="14"/>
      <c r="N63" s="14"/>
      <c r="O63" s="14">
        <v>124399</v>
      </c>
      <c r="P63" s="14"/>
      <c r="Q63" s="52">
        <f t="shared" si="1"/>
        <v>443741.31</v>
      </c>
      <c r="R63" s="25"/>
    </row>
    <row r="64" spans="1:18" ht="24.95" customHeight="1" x14ac:dyDescent="0.25">
      <c r="A64" s="22" t="s">
        <v>66</v>
      </c>
      <c r="B64" s="23"/>
      <c r="C64" s="24"/>
      <c r="D64" s="25"/>
      <c r="E64" s="2"/>
      <c r="F64" s="14"/>
      <c r="G64" s="14"/>
      <c r="H64" s="14">
        <v>56399</v>
      </c>
      <c r="I64" s="14"/>
      <c r="J64" s="14"/>
      <c r="K64" s="14"/>
      <c r="L64" s="14"/>
      <c r="M64" s="14"/>
      <c r="N64" s="14"/>
      <c r="O64" s="14">
        <v>302123</v>
      </c>
      <c r="P64" s="14"/>
      <c r="Q64" s="52">
        <f t="shared" si="1"/>
        <v>358522</v>
      </c>
      <c r="R64" s="25"/>
    </row>
    <row r="65" spans="1:19" ht="24.95" customHeight="1" x14ac:dyDescent="0.25">
      <c r="A65" s="22" t="s">
        <v>67</v>
      </c>
      <c r="B65" s="23"/>
      <c r="C65" s="24"/>
      <c r="D65" s="25"/>
      <c r="E65" s="2"/>
      <c r="F65" s="14"/>
      <c r="G65" s="14"/>
      <c r="J65" s="14"/>
      <c r="K65" s="14"/>
      <c r="L65" s="14"/>
      <c r="N65" s="14"/>
      <c r="O65" s="52"/>
      <c r="Q65" s="52">
        <f t="shared" si="1"/>
        <v>0</v>
      </c>
      <c r="R65" s="25"/>
    </row>
    <row r="66" spans="1:19" ht="24.95" customHeight="1" x14ac:dyDescent="0.25">
      <c r="A66" s="22" t="s">
        <v>68</v>
      </c>
      <c r="B66" s="23">
        <v>6330804</v>
      </c>
      <c r="C66" s="24"/>
      <c r="D66" s="25"/>
      <c r="E66" s="2"/>
      <c r="F66" s="14"/>
      <c r="G66" s="14"/>
      <c r="J66" s="14"/>
      <c r="K66" s="14"/>
      <c r="L66" s="14"/>
      <c r="O66" s="14">
        <v>623</v>
      </c>
      <c r="P66" s="14"/>
      <c r="Q66" s="52">
        <f t="shared" si="1"/>
        <v>623</v>
      </c>
      <c r="R66" s="25"/>
    </row>
    <row r="67" spans="1:19" ht="30" customHeight="1" x14ac:dyDescent="0.25">
      <c r="A67" s="22" t="s">
        <v>69</v>
      </c>
      <c r="B67" s="23"/>
      <c r="C67" s="24"/>
      <c r="D67" s="25"/>
      <c r="E67" s="2">
        <f>+E68+E69+E70+E71+E72</f>
        <v>0</v>
      </c>
      <c r="F67" s="14"/>
      <c r="G67" s="14"/>
      <c r="J67" s="14"/>
      <c r="K67" s="14"/>
      <c r="L67" s="14"/>
      <c r="Q67" s="52">
        <f t="shared" si="1"/>
        <v>0</v>
      </c>
      <c r="R67" s="25"/>
    </row>
    <row r="68" spans="1:19" ht="24.95" customHeight="1" x14ac:dyDescent="0.25">
      <c r="A68" s="15" t="s">
        <v>70</v>
      </c>
      <c r="B68" s="28">
        <f>+B69+B70+B71+B72</f>
        <v>0</v>
      </c>
      <c r="C68" s="24"/>
      <c r="D68" s="25"/>
      <c r="E68" s="19">
        <f>+E69+E70+E71+E72</f>
        <v>0</v>
      </c>
      <c r="F68" s="14">
        <f t="shared" ref="F68:K68" si="8">+F69+F70+F71+F72</f>
        <v>0</v>
      </c>
      <c r="G68" s="14">
        <f t="shared" si="8"/>
        <v>0</v>
      </c>
      <c r="H68" s="14">
        <f t="shared" si="8"/>
        <v>0</v>
      </c>
      <c r="I68" s="14">
        <f t="shared" si="8"/>
        <v>0</v>
      </c>
      <c r="J68" s="14">
        <f t="shared" si="8"/>
        <v>0</v>
      </c>
      <c r="K68" s="14">
        <f t="shared" si="8"/>
        <v>0</v>
      </c>
      <c r="L68" s="20">
        <f>+L69+L70+L71+L72</f>
        <v>0</v>
      </c>
      <c r="M68" s="14">
        <f t="shared" ref="M68:O68" si="9">+M69+M70+M71+M72</f>
        <v>0</v>
      </c>
      <c r="N68" s="14">
        <f t="shared" si="9"/>
        <v>0</v>
      </c>
      <c r="O68" s="14">
        <f t="shared" si="9"/>
        <v>0</v>
      </c>
      <c r="P68" s="14"/>
      <c r="Q68" s="14">
        <f t="shared" si="1"/>
        <v>0</v>
      </c>
      <c r="R68" s="25"/>
    </row>
    <row r="69" spans="1:19" ht="20.100000000000001" customHeight="1" x14ac:dyDescent="0.25">
      <c r="A69" s="33" t="s">
        <v>71</v>
      </c>
      <c r="B69" s="23"/>
      <c r="C69" s="24"/>
      <c r="D69" s="34"/>
      <c r="E69" s="2"/>
      <c r="F69" s="14"/>
      <c r="G69" s="14"/>
      <c r="J69" s="14"/>
      <c r="K69" s="14"/>
      <c r="L69" s="14"/>
      <c r="N69" s="14"/>
      <c r="O69" s="14"/>
      <c r="P69" s="14"/>
      <c r="Q69" s="52">
        <f t="shared" si="1"/>
        <v>0</v>
      </c>
      <c r="R69" s="34"/>
    </row>
    <row r="70" spans="1:19" ht="20.100000000000001" customHeight="1" x14ac:dyDescent="0.25">
      <c r="A70" s="33" t="s">
        <v>72</v>
      </c>
      <c r="B70" s="23"/>
      <c r="C70" s="24"/>
      <c r="D70" s="34"/>
      <c r="E70" s="2"/>
      <c r="F70" s="14"/>
      <c r="G70" s="14"/>
      <c r="J70" s="14"/>
      <c r="K70" s="14"/>
      <c r="L70" s="14"/>
      <c r="Q70" s="52">
        <f t="shared" si="1"/>
        <v>0</v>
      </c>
      <c r="R70" s="34"/>
    </row>
    <row r="71" spans="1:19" ht="21" customHeight="1" x14ac:dyDescent="0.25">
      <c r="A71" s="33" t="s">
        <v>73</v>
      </c>
      <c r="B71" s="23"/>
      <c r="C71" s="24"/>
      <c r="D71" s="34"/>
      <c r="E71" s="2"/>
      <c r="F71" s="14"/>
      <c r="G71" s="14"/>
      <c r="J71" s="14"/>
      <c r="K71" s="14"/>
      <c r="L71" s="14"/>
      <c r="Q71" s="52">
        <f t="shared" si="1"/>
        <v>0</v>
      </c>
      <c r="R71" s="34"/>
    </row>
    <row r="72" spans="1:19" ht="31.5" customHeight="1" x14ac:dyDescent="0.25">
      <c r="A72" s="33" t="s">
        <v>74</v>
      </c>
      <c r="B72" s="23"/>
      <c r="C72" s="24"/>
      <c r="D72" s="34"/>
      <c r="E72" s="2"/>
      <c r="F72" s="14"/>
      <c r="G72" s="14"/>
      <c r="J72" s="14"/>
      <c r="K72" s="14"/>
      <c r="L72" s="14"/>
      <c r="Q72" s="52">
        <f t="shared" si="1"/>
        <v>0</v>
      </c>
      <c r="R72" s="34"/>
    </row>
    <row r="73" spans="1:19" ht="20.100000000000001" customHeight="1" x14ac:dyDescent="0.25">
      <c r="A73" s="35" t="s">
        <v>75</v>
      </c>
      <c r="B73" s="28">
        <f>+B74+B75</f>
        <v>0</v>
      </c>
      <c r="C73" s="24"/>
      <c r="D73" s="34"/>
      <c r="E73" s="19"/>
      <c r="F73" s="14"/>
      <c r="G73" s="14"/>
      <c r="J73" s="14"/>
      <c r="K73" s="14"/>
      <c r="L73" s="14"/>
      <c r="Q73" s="52">
        <f t="shared" si="1"/>
        <v>0</v>
      </c>
      <c r="R73" s="34"/>
    </row>
    <row r="74" spans="1:19" ht="20.100000000000001" customHeight="1" x14ac:dyDescent="0.25">
      <c r="A74" s="33" t="s">
        <v>76</v>
      </c>
      <c r="B74" s="23"/>
      <c r="C74" s="24"/>
      <c r="D74" s="34"/>
      <c r="E74" s="2"/>
      <c r="F74" s="14"/>
      <c r="G74" s="14"/>
      <c r="J74" s="14"/>
      <c r="K74" s="14"/>
      <c r="L74" s="14"/>
      <c r="Q74" s="52">
        <f t="shared" si="1"/>
        <v>0</v>
      </c>
      <c r="R74" s="34"/>
    </row>
    <row r="75" spans="1:19" ht="20.100000000000001" customHeight="1" x14ac:dyDescent="0.25">
      <c r="A75" s="33" t="s">
        <v>77</v>
      </c>
      <c r="B75" s="23"/>
      <c r="C75" s="24"/>
      <c r="D75" s="34"/>
      <c r="E75" s="2"/>
      <c r="F75" s="14"/>
      <c r="G75" s="14"/>
      <c r="J75" s="14"/>
      <c r="K75" s="14"/>
      <c r="L75" s="14"/>
      <c r="Q75" s="52">
        <f t="shared" si="1"/>
        <v>0</v>
      </c>
      <c r="R75" s="34"/>
    </row>
    <row r="76" spans="1:19" ht="20.100000000000001" customHeight="1" x14ac:dyDescent="0.25">
      <c r="A76" s="35" t="s">
        <v>78</v>
      </c>
      <c r="B76" s="28">
        <f>+B77+B78+B79</f>
        <v>0</v>
      </c>
      <c r="C76" s="24"/>
      <c r="D76" s="34"/>
      <c r="E76" s="19"/>
      <c r="F76" s="14"/>
      <c r="G76" s="14"/>
      <c r="J76" s="14"/>
      <c r="K76" s="14"/>
      <c r="L76" s="14"/>
      <c r="Q76" s="52">
        <f t="shared" si="1"/>
        <v>0</v>
      </c>
      <c r="R76" s="34"/>
    </row>
    <row r="77" spans="1:19" ht="20.100000000000001" customHeight="1" x14ac:dyDescent="0.25">
      <c r="A77" s="33" t="s">
        <v>79</v>
      </c>
      <c r="B77" s="23"/>
      <c r="C77" s="24"/>
      <c r="D77" s="34"/>
      <c r="E77" s="2"/>
      <c r="F77" s="14"/>
      <c r="G77" s="14"/>
      <c r="J77" s="14"/>
      <c r="K77" s="14"/>
      <c r="L77" s="14"/>
      <c r="Q77" s="52">
        <f t="shared" si="1"/>
        <v>0</v>
      </c>
      <c r="R77" s="34"/>
    </row>
    <row r="78" spans="1:19" ht="20.100000000000001" customHeight="1" x14ac:dyDescent="0.25">
      <c r="A78" s="33" t="s">
        <v>80</v>
      </c>
      <c r="B78" s="23"/>
      <c r="C78" s="24"/>
      <c r="D78" s="34"/>
      <c r="E78" s="2"/>
      <c r="F78" s="14"/>
      <c r="G78" s="14"/>
      <c r="J78" s="14"/>
      <c r="K78" s="14"/>
      <c r="L78" s="14"/>
      <c r="Q78" s="52">
        <f t="shared" si="1"/>
        <v>0</v>
      </c>
      <c r="R78" s="34"/>
    </row>
    <row r="79" spans="1:19" ht="20.100000000000001" customHeight="1" x14ac:dyDescent="0.25">
      <c r="A79" s="33" t="s">
        <v>81</v>
      </c>
      <c r="B79" s="23"/>
      <c r="C79" s="24"/>
      <c r="D79" s="34"/>
      <c r="E79" s="2"/>
      <c r="F79" s="14"/>
      <c r="G79" s="14"/>
      <c r="J79" s="14"/>
      <c r="K79" s="14"/>
      <c r="L79" s="14"/>
      <c r="Q79" s="52">
        <f t="shared" si="1"/>
        <v>0</v>
      </c>
      <c r="R79" s="34"/>
    </row>
    <row r="80" spans="1:19" x14ac:dyDescent="0.25">
      <c r="A80" s="36" t="s">
        <v>82</v>
      </c>
      <c r="B80" s="37">
        <f>+B16+B22+B32+B42+B58</f>
        <v>968252301</v>
      </c>
      <c r="C80" s="37">
        <f>+C16+C22+C32+C42+C58</f>
        <v>0</v>
      </c>
      <c r="D80" s="38"/>
      <c r="E80" s="39">
        <f t="shared" ref="E80:J80" si="10">+E16+E22+E32+E42+E58+E68</f>
        <v>48323762.639999993</v>
      </c>
      <c r="F80" s="39">
        <f t="shared" si="10"/>
        <v>59269880.709999993</v>
      </c>
      <c r="G80" s="39">
        <f t="shared" si="10"/>
        <v>58517447.899999991</v>
      </c>
      <c r="H80" s="39">
        <f t="shared" si="10"/>
        <v>67736917.129999995</v>
      </c>
      <c r="I80" s="39">
        <f t="shared" si="10"/>
        <v>72876791.839999989</v>
      </c>
      <c r="J80" s="39">
        <f t="shared" si="10"/>
        <v>60328170.649999999</v>
      </c>
      <c r="K80" s="39">
        <f>+K16+K22+K32+K42+K58+K68</f>
        <v>54092758.689999998</v>
      </c>
      <c r="L80" s="39">
        <f>+L16+L22+L32+L42+L58+L68</f>
        <v>76495890.250000015</v>
      </c>
      <c r="M80" s="39">
        <f>+M16+M22+M32+M42+M58+M68</f>
        <v>63757763.990000002</v>
      </c>
      <c r="N80" s="39">
        <f>+N16+N22+N32+N42+N58+N68</f>
        <v>67292778.969999999</v>
      </c>
      <c r="O80" s="39">
        <f>+O16+O22+O32+O42+O58+O68</f>
        <v>84625386.719999999</v>
      </c>
      <c r="P80" s="39"/>
      <c r="Q80" s="39">
        <f t="shared" si="1"/>
        <v>713317549.49000001</v>
      </c>
      <c r="R80" s="38"/>
      <c r="S80" s="40"/>
    </row>
    <row r="81" spans="1:18" x14ac:dyDescent="0.25">
      <c r="A81" s="22"/>
      <c r="B81" s="22"/>
      <c r="E81" s="2"/>
      <c r="F81" s="14"/>
      <c r="G81" s="14"/>
      <c r="J81" s="14"/>
      <c r="Q81" s="52">
        <f t="shared" ref="Q81:Q93" si="11">+E81+F81+G81+H81+I81+J81+K81+L81+M81+N81</f>
        <v>0</v>
      </c>
    </row>
    <row r="82" spans="1:18" x14ac:dyDescent="0.25">
      <c r="A82" s="11" t="s">
        <v>83</v>
      </c>
      <c r="B82" s="11"/>
      <c r="C82" s="41"/>
      <c r="D82" s="42"/>
      <c r="E82" s="43"/>
      <c r="F82" s="43"/>
      <c r="G82" s="43"/>
      <c r="H82" s="41"/>
      <c r="I82" s="41"/>
      <c r="J82" s="41"/>
      <c r="K82" s="41"/>
      <c r="L82" s="41"/>
      <c r="M82" s="41"/>
      <c r="N82" s="41"/>
      <c r="O82" s="41"/>
      <c r="P82" s="41"/>
      <c r="Q82" s="43">
        <f t="shared" si="11"/>
        <v>0</v>
      </c>
      <c r="R82" s="42"/>
    </row>
    <row r="83" spans="1:18" x14ac:dyDescent="0.25">
      <c r="A83" s="15" t="s">
        <v>84</v>
      </c>
      <c r="B83" s="15"/>
      <c r="E83" s="19"/>
      <c r="F83" s="14"/>
      <c r="G83" s="14"/>
      <c r="J83" s="14"/>
      <c r="Q83" s="52">
        <f t="shared" si="11"/>
        <v>0</v>
      </c>
    </row>
    <row r="84" spans="1:18" x14ac:dyDescent="0.25">
      <c r="A84" s="22" t="s">
        <v>85</v>
      </c>
      <c r="B84" s="22"/>
      <c r="E84" s="2"/>
      <c r="F84" s="14"/>
      <c r="G84" s="14"/>
      <c r="J84" s="14"/>
      <c r="K84" s="14"/>
      <c r="L84" s="14"/>
      <c r="M84" s="14"/>
      <c r="N84" s="14"/>
      <c r="O84" s="14"/>
      <c r="P84" s="14"/>
      <c r="Q84" s="52">
        <f t="shared" si="11"/>
        <v>0</v>
      </c>
    </row>
    <row r="85" spans="1:18" x14ac:dyDescent="0.25">
      <c r="A85" s="22" t="s">
        <v>86</v>
      </c>
      <c r="B85" s="22"/>
      <c r="E85" s="2"/>
      <c r="F85" s="14"/>
      <c r="G85" s="14"/>
      <c r="J85" s="14"/>
      <c r="M85" s="14"/>
      <c r="Q85" s="14">
        <f t="shared" si="11"/>
        <v>0</v>
      </c>
    </row>
    <row r="86" spans="1:18" x14ac:dyDescent="0.25">
      <c r="A86" s="15" t="s">
        <v>87</v>
      </c>
      <c r="B86" s="15"/>
      <c r="E86" s="19"/>
      <c r="F86" s="14"/>
      <c r="G86" s="14"/>
      <c r="J86" s="14"/>
      <c r="M86" s="14"/>
      <c r="Q86" s="52">
        <f t="shared" si="11"/>
        <v>0</v>
      </c>
    </row>
    <row r="87" spans="1:18" x14ac:dyDescent="0.25">
      <c r="A87" s="22" t="s">
        <v>88</v>
      </c>
      <c r="B87" s="22"/>
      <c r="E87" s="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52">
        <f t="shared" si="11"/>
        <v>0</v>
      </c>
    </row>
    <row r="88" spans="1:18" x14ac:dyDescent="0.25">
      <c r="A88" s="22" t="s">
        <v>89</v>
      </c>
      <c r="B88" s="22"/>
      <c r="E88" s="2"/>
      <c r="F88" s="14"/>
      <c r="G88" s="14"/>
      <c r="H88" s="14"/>
      <c r="I88" s="14"/>
      <c r="J88" s="14"/>
      <c r="N88" s="14"/>
      <c r="Q88" s="52">
        <f t="shared" si="11"/>
        <v>0</v>
      </c>
    </row>
    <row r="89" spans="1:18" x14ac:dyDescent="0.25">
      <c r="A89" s="15" t="s">
        <v>90</v>
      </c>
      <c r="B89" s="15"/>
      <c r="E89" s="19"/>
      <c r="F89" s="14"/>
      <c r="G89" s="14"/>
      <c r="J89" s="14"/>
      <c r="Q89" s="52">
        <f t="shared" si="11"/>
        <v>0</v>
      </c>
    </row>
    <row r="90" spans="1:18" x14ac:dyDescent="0.25">
      <c r="A90" s="22" t="s">
        <v>91</v>
      </c>
      <c r="B90" s="22"/>
      <c r="E90" s="2"/>
      <c r="F90" s="14"/>
      <c r="G90" s="14"/>
      <c r="J90" s="14"/>
      <c r="Q90" s="52">
        <f t="shared" si="11"/>
        <v>0</v>
      </c>
    </row>
    <row r="91" spans="1:18" x14ac:dyDescent="0.25">
      <c r="A91" s="36" t="s">
        <v>92</v>
      </c>
      <c r="B91" s="36"/>
      <c r="C91" s="44"/>
      <c r="D91" s="45"/>
      <c r="E91" s="39">
        <f t="shared" ref="E91:I91" si="12">SUM(E83:E90)</f>
        <v>0</v>
      </c>
      <c r="F91" s="39">
        <f t="shared" si="12"/>
        <v>0</v>
      </c>
      <c r="G91" s="39">
        <f t="shared" si="12"/>
        <v>0</v>
      </c>
      <c r="H91" s="44">
        <f t="shared" si="12"/>
        <v>0</v>
      </c>
      <c r="I91" s="44">
        <f t="shared" si="12"/>
        <v>0</v>
      </c>
      <c r="J91" s="44">
        <f>SUM(J83:J90)</f>
        <v>0</v>
      </c>
      <c r="K91" s="44">
        <f t="shared" ref="K91:O91" si="13">SUM(K83:K90)</f>
        <v>0</v>
      </c>
      <c r="L91" s="44">
        <f t="shared" si="13"/>
        <v>0</v>
      </c>
      <c r="M91" s="44">
        <f t="shared" si="13"/>
        <v>0</v>
      </c>
      <c r="N91" s="44">
        <f t="shared" si="13"/>
        <v>0</v>
      </c>
      <c r="O91" s="44">
        <f t="shared" si="13"/>
        <v>0</v>
      </c>
      <c r="P91" s="44"/>
      <c r="Q91" s="39">
        <f t="shared" si="11"/>
        <v>0</v>
      </c>
      <c r="R91" s="45"/>
    </row>
    <row r="92" spans="1:18" x14ac:dyDescent="0.25">
      <c r="E92" s="14"/>
      <c r="F92" s="14"/>
      <c r="G92" s="14"/>
      <c r="J92" s="14"/>
      <c r="Q92" s="52">
        <f t="shared" si="11"/>
        <v>0</v>
      </c>
    </row>
    <row r="93" spans="1:18" ht="15.75" x14ac:dyDescent="0.25">
      <c r="A93" s="46" t="s">
        <v>93</v>
      </c>
      <c r="B93" s="47">
        <f>+B80</f>
        <v>968252301</v>
      </c>
      <c r="C93" s="48">
        <f>C80+C91</f>
        <v>0</v>
      </c>
      <c r="D93" s="38"/>
      <c r="E93" s="49">
        <f>+E16+E22+E32+E42+E58</f>
        <v>48323762.639999993</v>
      </c>
      <c r="F93" s="49">
        <f t="shared" ref="F93:O93" si="14">F80+F91</f>
        <v>59269880.709999993</v>
      </c>
      <c r="G93" s="49">
        <f t="shared" si="14"/>
        <v>58517447.899999991</v>
      </c>
      <c r="H93" s="48">
        <f t="shared" si="14"/>
        <v>67736917.129999995</v>
      </c>
      <c r="I93" s="48">
        <f t="shared" si="14"/>
        <v>72876791.839999989</v>
      </c>
      <c r="J93" s="48">
        <f t="shared" si="14"/>
        <v>60328170.649999999</v>
      </c>
      <c r="K93" s="48">
        <f t="shared" si="14"/>
        <v>54092758.689999998</v>
      </c>
      <c r="L93" s="48">
        <f t="shared" si="14"/>
        <v>76495890.250000015</v>
      </c>
      <c r="M93" s="48">
        <f t="shared" si="14"/>
        <v>63757763.990000002</v>
      </c>
      <c r="N93" s="48">
        <f t="shared" si="14"/>
        <v>67292778.969999999</v>
      </c>
      <c r="O93" s="48">
        <f>O80+O91</f>
        <v>84625386.719999999</v>
      </c>
      <c r="P93" s="48"/>
      <c r="Q93" s="55">
        <f>+E93+F93+G93+H93+I93+J93+K93+L93+M93+N93+O93</f>
        <v>713317549.49000001</v>
      </c>
      <c r="R93" s="38"/>
    </row>
    <row r="94" spans="1:18" x14ac:dyDescent="0.25">
      <c r="A94" t="s">
        <v>94</v>
      </c>
      <c r="B94" s="14"/>
      <c r="C94" s="10"/>
      <c r="D94" s="14"/>
      <c r="F94" s="14"/>
      <c r="G94" s="14"/>
      <c r="J94" s="14"/>
    </row>
    <row r="95" spans="1:18" x14ac:dyDescent="0.25">
      <c r="A95" t="s">
        <v>100</v>
      </c>
      <c r="B95" s="10"/>
      <c r="D95" s="14"/>
      <c r="E95" s="14"/>
      <c r="F95" s="14"/>
      <c r="G95" s="14"/>
      <c r="J95" s="14"/>
    </row>
    <row r="96" spans="1:18" x14ac:dyDescent="0.25">
      <c r="B96" s="10"/>
      <c r="D96" s="14"/>
      <c r="E96" s="14"/>
      <c r="F96" s="14"/>
      <c r="G96" s="14"/>
      <c r="J96" s="14"/>
    </row>
    <row r="97" spans="1:17" x14ac:dyDescent="0.25">
      <c r="B97" s="10"/>
      <c r="D97" s="14"/>
      <c r="E97" s="14"/>
      <c r="F97" s="14"/>
      <c r="G97" s="14"/>
      <c r="J97" s="14"/>
    </row>
    <row r="98" spans="1:17" x14ac:dyDescent="0.25">
      <c r="B98" s="10"/>
      <c r="D98" s="14"/>
      <c r="E98" s="14"/>
      <c r="F98" s="14"/>
      <c r="G98" s="14"/>
      <c r="J98" s="14"/>
    </row>
    <row r="99" spans="1:17" x14ac:dyDescent="0.25">
      <c r="B99" s="10"/>
      <c r="D99" s="14"/>
      <c r="E99" s="14"/>
      <c r="F99" s="14"/>
      <c r="G99" s="14"/>
      <c r="J99" s="14"/>
    </row>
    <row r="100" spans="1:17" x14ac:dyDescent="0.25">
      <c r="B100" s="10"/>
      <c r="D100" s="14"/>
      <c r="E100" s="14"/>
      <c r="F100" s="14"/>
      <c r="G100" s="14"/>
      <c r="J100" s="14"/>
    </row>
    <row r="101" spans="1:17" x14ac:dyDescent="0.25">
      <c r="B101" s="10"/>
      <c r="D101" s="14"/>
      <c r="E101" s="14"/>
      <c r="F101" s="14"/>
      <c r="G101" s="14"/>
      <c r="J101" s="14"/>
    </row>
    <row r="102" spans="1:17" x14ac:dyDescent="0.25">
      <c r="D102" s="14"/>
      <c r="E102" s="14"/>
      <c r="F102" s="14"/>
      <c r="G102" s="14"/>
      <c r="J102" s="14"/>
    </row>
    <row r="103" spans="1:17" x14ac:dyDescent="0.25">
      <c r="D103" s="14"/>
      <c r="E103" s="14"/>
      <c r="F103" s="14"/>
      <c r="G103" s="14"/>
      <c r="J103" s="14"/>
    </row>
    <row r="104" spans="1:17" x14ac:dyDescent="0.25">
      <c r="D104" s="14"/>
      <c r="E104" s="14"/>
      <c r="F104" s="14"/>
      <c r="G104" s="14"/>
      <c r="J104" s="14"/>
    </row>
    <row r="105" spans="1:17" x14ac:dyDescent="0.25">
      <c r="D105" s="14"/>
      <c r="E105" s="14"/>
      <c r="F105" s="14"/>
      <c r="G105" s="14"/>
      <c r="J105" s="14"/>
    </row>
    <row r="106" spans="1:17" x14ac:dyDescent="0.25">
      <c r="B106" s="14"/>
      <c r="D106" s="14"/>
      <c r="E106" s="14"/>
      <c r="F106" s="14"/>
      <c r="G106" s="14"/>
      <c r="J106" s="14"/>
    </row>
    <row r="107" spans="1:17" x14ac:dyDescent="0.25">
      <c r="B107" s="14"/>
      <c r="D107" s="14"/>
      <c r="E107" s="14"/>
      <c r="F107" s="14"/>
      <c r="G107" s="14"/>
      <c r="J107" s="14"/>
    </row>
    <row r="108" spans="1:17" x14ac:dyDescent="0.25">
      <c r="D108" s="14"/>
      <c r="E108" s="14"/>
      <c r="F108" s="14"/>
      <c r="G108" s="14"/>
      <c r="J108" s="14"/>
      <c r="K108" s="50"/>
    </row>
    <row r="109" spans="1:17" x14ac:dyDescent="0.25">
      <c r="A109" s="56" t="s">
        <v>101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x14ac:dyDescent="0.25">
      <c r="A110" s="57" t="s">
        <v>99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7" t="s">
        <v>102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</sheetData>
  <mergeCells count="10">
    <mergeCell ref="A1:B6"/>
    <mergeCell ref="A109:Q109"/>
    <mergeCell ref="A110:Q110"/>
    <mergeCell ref="A111:Q111"/>
    <mergeCell ref="A7:Q7"/>
    <mergeCell ref="A8:Q8"/>
    <mergeCell ref="A9:Q9"/>
    <mergeCell ref="A11:Q11"/>
    <mergeCell ref="E13:Q13"/>
    <mergeCell ref="A10:Q1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rowBreaks count="1" manualBreakCount="1">
    <brk id="7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2021-12-09T19:23:42Z</cp:lastPrinted>
  <dcterms:created xsi:type="dcterms:W3CDTF">2021-10-28T19:47:46Z</dcterms:created>
  <dcterms:modified xsi:type="dcterms:W3CDTF">2021-12-10T20:11:42Z</dcterms:modified>
</cp:coreProperties>
</file>